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2" activeTab="3"/>
  </bookViews>
  <sheets>
    <sheet name="K_PGS_01 (3)" sheetId="1" state="hidden" r:id="rId1"/>
    <sheet name="K_PGS_03" sheetId="2" state="hidden" r:id="rId2"/>
    <sheet name="Титул бакалавр " sheetId="3" r:id="rId3"/>
    <sheet name="Бакалавр " sheetId="4" r:id="rId4"/>
    <sheet name="Вибіркові" sheetId="5" r:id="rId5"/>
    <sheet name="RUPpgs03_з триместрами" sheetId="6" state="hidden" r:id="rId6"/>
  </sheets>
  <externalReferences>
    <externalReference r:id="rId9"/>
  </externalReferences>
  <definedNames>
    <definedName name="_xlnm.Print_Area" localSheetId="0">'K_PGS_01 (3)'!$A$1:$BJ$27</definedName>
    <definedName name="_xlnm.Print_Area" localSheetId="1">'K_PGS_03'!$A$1:$BJ$27</definedName>
    <definedName name="_xlnm.Print_Area" localSheetId="3">'Бакалавр '!$A$1:$U$88</definedName>
    <definedName name="_xlnm.Print_Area" localSheetId="2">'Титул бакалавр '!$A$1:$BB$39</definedName>
  </definedNames>
  <calcPr fullCalcOnLoad="1"/>
</workbook>
</file>

<file path=xl/sharedStrings.xml><?xml version="1.0" encoding="utf-8"?>
<sst xmlns="http://schemas.openxmlformats.org/spreadsheetml/2006/main" count="1301" uniqueCount="585">
  <si>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</si>
  <si>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</si>
  <si>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</si>
  <si>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</si>
  <si>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</si>
  <si>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</si>
  <si>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</si>
  <si>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</si>
  <si>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</si>
  <si>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</si>
  <si>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</si>
  <si>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</si>
  <si>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</si>
  <si>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</si>
  <si>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</si>
  <si>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</si>
  <si>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</si>
  <si>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</si>
  <si>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</si>
  <si>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</si>
  <si>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</si>
  <si>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</si>
  <si>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</si>
  <si>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</si>
  <si>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</si>
  <si>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</si>
  <si>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</si>
  <si>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</si>
  <si>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</si>
  <si>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</si>
  <si>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</si>
  <si>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</si>
  <si>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</si>
  <si>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</si>
  <si>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</si>
  <si>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</si>
  <si>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</si>
  <si>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</si>
  <si>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</si>
  <si>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</si>
  <si>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</si>
  <si>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</si>
  <si>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</si>
  <si>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</si>
  <si>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</si>
  <si>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</si>
  <si>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</si>
  <si>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</si>
  <si>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</si>
  <si>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</si>
  <si>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</si>
  <si>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</si>
  <si>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</si>
  <si>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</si>
  <si>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</si>
  <si>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</si>
  <si>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</si>
  <si>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</si>
  <si>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</si>
  <si>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</si>
  <si>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</si>
  <si>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</si>
  <si>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</si>
  <si>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</si>
  <si>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</si>
  <si>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</si>
  <si>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</si>
  <si>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</si>
  <si>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</si>
  <si>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</si>
  <si>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</si>
  <si>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</si>
  <si>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</si>
  <si>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</si>
  <si>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</si>
  <si>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</si>
  <si>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</si>
  <si>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</si>
  <si>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</si>
  <si>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</si>
  <si>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</si>
  <si>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</si>
  <si>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</si>
  <si>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</si>
  <si>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</si>
  <si>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</si>
  <si>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</si>
  <si>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</si>
  <si>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</si>
  <si>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</si>
  <si>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</si>
  <si>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</si>
  <si>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</si>
  <si>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</si>
  <si>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</si>
  <si>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</si>
  <si>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</si>
  <si>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</si>
  <si>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</si>
  <si>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</si>
  <si>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</si>
  <si>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</si>
  <si>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</si>
  <si>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</si>
  <si>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</si>
  <si>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</si>
  <si>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</si>
  <si>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</si>
  <si>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</si>
  <si>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</si>
  <si>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</si>
  <si>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</si>
  <si>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</si>
  <si>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</si>
  <si>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</si>
  <si>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</si>
  <si>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</si>
  <si>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</si>
  <si>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</si>
  <si>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</si>
  <si>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</si>
  <si>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</si>
  <si>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</si>
  <si>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</si>
  <si>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</si>
  <si>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</si>
  <si>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</si>
  <si>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</si>
  <si>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</si>
  <si>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</si>
  <si>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</si>
  <si>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</si>
  <si>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</si>
  <si>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</si>
  <si>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</si>
  <si>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</si>
  <si>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</si>
  <si>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</si>
  <si>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</si>
  <si>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</si>
  <si>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</si>
  <si>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</si>
  <si>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</si>
  <si>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</si>
  <si>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</si>
  <si>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</si>
  <si>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</si>
  <si>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</si>
  <si>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</si>
  <si>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</si>
  <si>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</si>
  <si>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</si>
  <si>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</si>
  <si>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</si>
  <si>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</si>
  <si>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</si>
  <si>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</si>
  <si>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</si>
  <si>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</si>
  <si>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</si>
  <si>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</si>
  <si>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</si>
  <si>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</si>
  <si>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</si>
  <si>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</si>
  <si>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</si>
  <si>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</si>
  <si>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</si>
  <si>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</si>
  <si>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</si>
  <si>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</si>
  <si>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</si>
  <si>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</si>
  <si>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</si>
  <si>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</si>
  <si>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</si>
  <si>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</si>
  <si>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</si>
  <si>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</si>
  <si>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</si>
  <si>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</si>
  <si>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</si>
  <si>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</si>
  <si>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</si>
  <si>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</si>
  <si>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</si>
  <si>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</si>
  <si>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</si>
  <si>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</si>
  <si>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</si>
  <si>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</si>
  <si>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</si>
  <si>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</si>
  <si>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</si>
  <si>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</si>
  <si>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</si>
  <si>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</si>
  <si>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</si>
  <si>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</si>
  <si>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</si>
  <si>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</si>
  <si>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</si>
  <si>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</si>
  <si>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</si>
  <si>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</si>
  <si>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</si>
  <si>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</si>
  <si>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</si>
  <si>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</si>
  <si>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</si>
  <si>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</si>
  <si>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</si>
  <si>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</si>
  <si>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</si>
  <si>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</si>
  <si>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</si>
  <si>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</si>
  <si>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</si>
  <si>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</si>
  <si>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</si>
  <si>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</si>
  <si>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</si>
  <si>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</si>
  <si>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</si>
  <si>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</si>
  <si>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</si>
  <si>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</si>
  <si>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</si>
  <si>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</si>
  <si>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</si>
  <si>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</si>
  <si>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</si>
  <si>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</si>
  <si>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</si>
  <si>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</si>
  <si>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</si>
  <si>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</si>
  <si>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</si>
  <si>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</si>
  <si>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</si>
  <si>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</si>
  <si>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</si>
  <si>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</si>
  <si>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</si>
  <si>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</si>
  <si>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</si>
  <si>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</si>
  <si>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</si>
  <si>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</si>
  <si>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</si>
  <si>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</si>
  <si>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</si>
  <si>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</si>
  <si>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</si>
  <si>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</si>
  <si>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</si>
  <si>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</si>
  <si>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</si>
  <si>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</si>
  <si>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</si>
  <si>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</si>
  <si>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</si>
  <si>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</si>
  <si>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</si>
  <si>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І . ГРАФІК НАВЧАЛЬНОГО ПРОЦЕСУ</t>
  </si>
  <si>
    <t>Разом</t>
  </si>
  <si>
    <t>Тижні</t>
  </si>
  <si>
    <t>Назва
 практики</t>
  </si>
  <si>
    <t>V. ПЛАН НАВЧАЛЬНОГО ПРОЦЕСУ</t>
  </si>
  <si>
    <t>НАЗВА НАВЧАЛЬНОЇ ДИСЦИПЛІНИ</t>
  </si>
  <si>
    <t>Шифр за ОПП</t>
  </si>
  <si>
    <t>Кількість годин</t>
  </si>
  <si>
    <t>роботи</t>
  </si>
  <si>
    <t>лекції</t>
  </si>
  <si>
    <t>лабораторні</t>
  </si>
  <si>
    <t>практичні</t>
  </si>
  <si>
    <t>I курс</t>
  </si>
  <si>
    <t>II курс</t>
  </si>
  <si>
    <t>III курс</t>
  </si>
  <si>
    <t>IV курс</t>
  </si>
  <si>
    <t>Розподіл годин на тиждень за курсами і семестрами</t>
  </si>
  <si>
    <t>Кількість кредитів ЄКТС</t>
  </si>
  <si>
    <t>Теоретичне 
навчання</t>
  </si>
  <si>
    <t>Усього</t>
  </si>
  <si>
    <t>екзамени</t>
  </si>
  <si>
    <t>курсові</t>
  </si>
  <si>
    <t>заліки</t>
  </si>
  <si>
    <t>загальний обсяг</t>
  </si>
  <si>
    <t>всього</t>
  </si>
  <si>
    <t>аудиторних</t>
  </si>
  <si>
    <t>самостійна робота</t>
  </si>
  <si>
    <t>семестри</t>
  </si>
  <si>
    <t>"Затверджую"</t>
  </si>
  <si>
    <t>Президент Відкритого</t>
  </si>
  <si>
    <t>міжнародного університету</t>
  </si>
  <si>
    <t>розвитку людини "Україна"</t>
  </si>
  <si>
    <t>ПОГОДЖЕНО</t>
  </si>
  <si>
    <t>Проректор з навчально-виховної</t>
  </si>
  <si>
    <t>Завідувач кафедри</t>
  </si>
  <si>
    <t>Начальник управління</t>
  </si>
  <si>
    <t>навчально-виховної роботи</t>
  </si>
  <si>
    <t>Україна в контексті світового розвитку</t>
  </si>
  <si>
    <t>Філософія</t>
  </si>
  <si>
    <t>Екологія та екологічна етика</t>
  </si>
  <si>
    <t>IV.  АТЕСТАЦІЯ</t>
  </si>
  <si>
    <t>Атестація</t>
  </si>
  <si>
    <t>Відкритий міжнародний університет розвитку людини "Україна"</t>
  </si>
  <si>
    <t xml:space="preserve">                                                        </t>
  </si>
  <si>
    <t xml:space="preserve">                                                                                                 </t>
  </si>
  <si>
    <t xml:space="preserve">                                                                                     </t>
  </si>
  <si>
    <t>Н А В Ч А Л Ь Н И Й    П Л А Н</t>
  </si>
  <si>
    <t>Затверджено</t>
  </si>
  <si>
    <t>Екзамена-ційна сесія</t>
  </si>
  <si>
    <t>ІІІ. ПРАКТИКА</t>
  </si>
  <si>
    <t>II. ЗВЕДЕНІ ДАНІ ПРО БЮДЖЕТ ЧАСУ, тижні</t>
  </si>
  <si>
    <t>І. ЦИКЛ ЗАГАЛЬНОЇ ПІДГОТОВКИ</t>
  </si>
  <si>
    <t>ІІ. ЦИКЛ ПРОФЕСІЙНОЇ ПІДГОТОВКИ</t>
  </si>
  <si>
    <t xml:space="preserve">ЗАГАЛЬНА КІЛЬКІСТЬ ГОДИН </t>
  </si>
  <si>
    <t>Т</t>
  </si>
  <si>
    <t>С</t>
  </si>
  <si>
    <t>П</t>
  </si>
  <si>
    <t>Е</t>
  </si>
  <si>
    <t>Ознайомча</t>
  </si>
  <si>
    <t>Навчальна</t>
  </si>
  <si>
    <t>Технологічна</t>
  </si>
  <si>
    <t>Бухгалтерський облік</t>
  </si>
  <si>
    <t>Економіка підприємства</t>
  </si>
  <si>
    <t>Маркетинг</t>
  </si>
  <si>
    <t>Менеджмент</t>
  </si>
  <si>
    <t>Міжнародна економіка</t>
  </si>
  <si>
    <t>Статистика</t>
  </si>
  <si>
    <t>Ознайомча практика</t>
  </si>
  <si>
    <t>Навчальна практика</t>
  </si>
  <si>
    <t>Технологічна практика</t>
  </si>
  <si>
    <t>Виробнича практика</t>
  </si>
  <si>
    <t>Банківська система</t>
  </si>
  <si>
    <t>Фінансовий аналіз</t>
  </si>
  <si>
    <t>Фінансовий ринок</t>
  </si>
  <si>
    <t>Фінанси підприємств</t>
  </si>
  <si>
    <t>на основі повної загальної середньої освіти</t>
  </si>
  <si>
    <t>Іноземна мова</t>
  </si>
  <si>
    <t xml:space="preserve">______________ С.С. Нестеренко        </t>
  </si>
  <si>
    <t>об'єднання з фінансів, обліку і оподаткування</t>
  </si>
  <si>
    <t>Інформаційні технології</t>
  </si>
  <si>
    <t>___________ О.П. Коляда</t>
  </si>
  <si>
    <t xml:space="preserve">рішенням Вченої ради Відкритого </t>
  </si>
  <si>
    <r>
      <rPr>
        <sz val="12"/>
        <rFont val="Times New Roman"/>
        <family val="1"/>
      </rPr>
      <t>підготовки</t>
    </r>
    <r>
      <rPr>
        <b/>
        <sz val="12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бакалавра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(перший рівень вищої освіти)</t>
    </r>
  </si>
  <si>
    <t>протокол № ___</t>
  </si>
  <si>
    <t xml:space="preserve">за ОСВІТНЬО-ПРОФЕСІЙНОЮ ПРОГРАМОЮ </t>
  </si>
  <si>
    <r>
      <t>ПОЗНАЧЕННЯ:</t>
    </r>
    <r>
      <rPr>
        <sz val="8"/>
        <rFont val="Times New Roman"/>
        <family val="1"/>
      </rPr>
      <t xml:space="preserve"> </t>
    </r>
  </si>
  <si>
    <t xml:space="preserve">Т </t>
  </si>
  <si>
    <t xml:space="preserve">– теоретичне навчання; </t>
  </si>
  <si>
    <t xml:space="preserve">С </t>
  </si>
  <si>
    <t xml:space="preserve">– екзаменаційна сесія; </t>
  </si>
  <si>
    <t xml:space="preserve">П </t>
  </si>
  <si>
    <t xml:space="preserve">– практика; </t>
  </si>
  <si>
    <t xml:space="preserve">К </t>
  </si>
  <si>
    <t xml:space="preserve">– канікули; </t>
  </si>
  <si>
    <t xml:space="preserve">Е </t>
  </si>
  <si>
    <t xml:space="preserve">– складання випускового екзамену; </t>
  </si>
  <si>
    <t xml:space="preserve">З </t>
  </si>
  <si>
    <t>Назва</t>
  </si>
  <si>
    <t>Фінанси, банківська справа та страхування</t>
  </si>
  <si>
    <t>______________О.А. Веденєєва</t>
  </si>
  <si>
    <t>Інклюзивне суспільство</t>
  </si>
  <si>
    <t>ОК 1.1</t>
  </si>
  <si>
    <t>ОК 1.2</t>
  </si>
  <si>
    <t>ОК 1.3</t>
  </si>
  <si>
    <t>ОК 1.4</t>
  </si>
  <si>
    <t>ОК 1.5</t>
  </si>
  <si>
    <t>ОК 1.6</t>
  </si>
  <si>
    <t>ОК 1.7</t>
  </si>
  <si>
    <t>ОК 1.8</t>
  </si>
  <si>
    <t>ОК 1.9</t>
  </si>
  <si>
    <t>ОК 1.10</t>
  </si>
  <si>
    <t>ОК 1.11</t>
  </si>
  <si>
    <t>ОК 1.12</t>
  </si>
  <si>
    <t>ОК 1.13</t>
  </si>
  <si>
    <t>ОК 2.1</t>
  </si>
  <si>
    <t>ОК 2.2</t>
  </si>
  <si>
    <t>ОК 2.3</t>
  </si>
  <si>
    <t>ОК 2.4</t>
  </si>
  <si>
    <t>ОК 2.5</t>
  </si>
  <si>
    <t>ОК 2.6</t>
  </si>
  <si>
    <t>ОК 2.7</t>
  </si>
  <si>
    <t>ОК 2.8</t>
  </si>
  <si>
    <t>ОК 2.9</t>
  </si>
  <si>
    <t>ОК 2.10</t>
  </si>
  <si>
    <t>ОК 2.11</t>
  </si>
  <si>
    <t>ОК 2.12</t>
  </si>
  <si>
    <t>ОК 2.13</t>
  </si>
  <si>
    <t>ОК 2.14</t>
  </si>
  <si>
    <t>ОК 2.15</t>
  </si>
  <si>
    <t>ОК 2.16</t>
  </si>
  <si>
    <t>ПР 1</t>
  </si>
  <si>
    <t>ПР 2</t>
  </si>
  <si>
    <t>ПР 3</t>
  </si>
  <si>
    <t>ПР 4</t>
  </si>
  <si>
    <t>ВК 1.1</t>
  </si>
  <si>
    <t>ВК 1.n</t>
  </si>
  <si>
    <t>ВК 2.1</t>
  </si>
  <si>
    <t>ВК 2.2</t>
  </si>
  <si>
    <t>ВК 2.3</t>
  </si>
  <si>
    <t>ВК 2.4</t>
  </si>
  <si>
    <t>ВК 2.5</t>
  </si>
  <si>
    <t>ВК 2.6</t>
  </si>
  <si>
    <t>ВК 2.7</t>
  </si>
  <si>
    <t>з галузі знань 07 Управління та адміністрування</t>
  </si>
  <si>
    <t>за спеціальністю 072 Фінанси, банківська справа та страхування</t>
  </si>
  <si>
    <t>Українська мова (за професійним спрямуванням)</t>
  </si>
  <si>
    <t>Іноземна мова (за професійним спрямуванням)</t>
  </si>
  <si>
    <t>кількість тижнів у семестрі</t>
  </si>
  <si>
    <t>Економічна теорія (мікро- та макроекономіка)</t>
  </si>
  <si>
    <t xml:space="preserve">Голова Науково-методичного </t>
  </si>
  <si>
    <t>Директор Інституту</t>
  </si>
  <si>
    <t>_________________ П.М. Таланчук</t>
  </si>
  <si>
    <t>кваліфікація: бакалавр у сфері фінансів, банківської справи та страхування</t>
  </si>
  <si>
    <t>1.1. Обов’язкові компоненти освітньої програми</t>
  </si>
  <si>
    <t>1.2. Вибіркові компоненти освітньої програми</t>
  </si>
  <si>
    <t>2.2. Вибіркові компоненти освітньої програми</t>
  </si>
  <si>
    <t>2.1. Обов’язкові компоненти освітньої програми</t>
  </si>
  <si>
    <r>
      <rPr>
        <b/>
        <sz val="10"/>
        <rFont val="Times New Roman"/>
        <family val="1"/>
      </rPr>
      <t xml:space="preserve">Строк навчання: </t>
    </r>
    <r>
      <rPr>
        <i/>
        <u val="single"/>
        <sz val="10"/>
        <rFont val="Times New Roman"/>
        <family val="1"/>
      </rPr>
      <t>3 роки і 10 місяців</t>
    </r>
  </si>
  <si>
    <r>
      <rPr>
        <b/>
        <sz val="10"/>
        <rFont val="Times New Roman"/>
        <family val="1"/>
      </rPr>
      <t xml:space="preserve">Форма навчання: 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денна</t>
    </r>
  </si>
  <si>
    <t>"____"  _____________ 2020 р.</t>
  </si>
  <si>
    <t>"___" ________ 2020 року</t>
  </si>
  <si>
    <t>від "___" квітня 2020 року</t>
  </si>
  <si>
    <t>розрахункові роботи</t>
  </si>
  <si>
    <t>у тому числі</t>
  </si>
  <si>
    <t>Фізична культура (Фізичне виховання. Основи здорового способу життя)</t>
  </si>
  <si>
    <t>Основи наукових досліджень та академічного письма</t>
  </si>
  <si>
    <t>Основи навчання студентів (самоуправління навчанням)</t>
  </si>
  <si>
    <t>Іноземна мова поглибленого вивчення</t>
  </si>
  <si>
    <t>Права людини та верховенство права в сучасних реаліях</t>
  </si>
  <si>
    <t>Всього за І циклом</t>
  </si>
  <si>
    <t xml:space="preserve">Вступ до спеціальності </t>
  </si>
  <si>
    <t>Економіко-математичні методи та моделі</t>
  </si>
  <si>
    <t>ОК 2.17</t>
  </si>
  <si>
    <t>ОК 2.18</t>
  </si>
  <si>
    <t>Підготовка бакалаврської кваліфікаційної  роботи</t>
  </si>
  <si>
    <t>Захист бакалаврської кваліфікаційної роботи</t>
  </si>
  <si>
    <t>Всього за ІІ циклом</t>
  </si>
  <si>
    <t>Частка компонент загального циклу в загальному обсязі освітньої програми, %</t>
  </si>
  <si>
    <t>Частка вибіркових компонент у загальному обсязі освітньої програми, %</t>
  </si>
  <si>
    <t>Максимальна кількість годин на тиждень</t>
  </si>
  <si>
    <t>Кількість розрахункових робіт</t>
  </si>
  <si>
    <t>Фінанси</t>
  </si>
  <si>
    <t>Гроші та кредит</t>
  </si>
  <si>
    <t>Страхова справа та інвестування</t>
  </si>
  <si>
    <t>Фінансове інспектування</t>
  </si>
  <si>
    <t xml:space="preserve">Правове забезпечення господарської діяльності </t>
  </si>
  <si>
    <t>Дисципліни вільного вибору студентів із загальноуніверситетського переліку дисциплін</t>
  </si>
  <si>
    <t>Дисципліни вільного вибору студентів із переліку циклу професійної підготовки</t>
  </si>
  <si>
    <t>Всього за п. 1.1</t>
  </si>
  <si>
    <t>Всього за п. 2.1</t>
  </si>
  <si>
    <t xml:space="preserve">– захист дипломного проєкту (роботи). </t>
  </si>
  <si>
    <t>Форма атестації (іспит, дипломний проєкт (робота))</t>
  </si>
  <si>
    <t>Виконання дипломного проєкту 
(роботи)</t>
  </si>
  <si>
    <t>права та фінансів</t>
  </si>
  <si>
    <t>Додаток 1</t>
  </si>
  <si>
    <t>Форма контролю</t>
  </si>
  <si>
    <t>Кафедра/циклова комісія</t>
  </si>
  <si>
    <t>Навчально-виховний підрозділ</t>
  </si>
  <si>
    <t>Форма навчання</t>
  </si>
  <si>
    <t>Назва електронного курсу (з посиланням на курс дисципліни на платформі Moodle)</t>
  </si>
  <si>
    <t>Посилання на анотацію дисципліни</t>
  </si>
  <si>
    <t>Викладач ПІБ (з посиланням на особисту сторінку, якщо є)</t>
  </si>
  <si>
    <t>у тому числі:</t>
  </si>
  <si>
    <t>Для ОС "магістр" (усього 6 кредитів - 2 дисципліни)</t>
  </si>
  <si>
    <t>Державний фінансовий контроль</t>
  </si>
  <si>
    <t>з</t>
  </si>
  <si>
    <t>Кафедра фінансів та обліку</t>
  </si>
  <si>
    <t>ІЕМ</t>
  </si>
  <si>
    <t>денна, заочна, дистанційна</t>
  </si>
  <si>
    <t>http://vo.ukraine.edu.ua/enrol/index.php?id=4783</t>
  </si>
  <si>
    <t>Д.е.н., професор Бондарук Т.Г.</t>
  </si>
  <si>
    <t>ВК 1.2</t>
  </si>
  <si>
    <t>Інноваційний розвиток підприємства</t>
  </si>
  <si>
    <t>денна, заочна</t>
  </si>
  <si>
    <t>http://vo.ukraine.edu.ua/enrol/index.php?id=4641</t>
  </si>
  <si>
    <t>Професор, д.е.н. Сук Л.К.</t>
  </si>
  <si>
    <t>ВК 1.3</t>
  </si>
  <si>
    <t>Контроль у державних інституціях</t>
  </si>
  <si>
    <t>Кафедра менеджменту</t>
  </si>
  <si>
    <t>http://vo.ukraine.edu.ua/enrol/index.php?id=9963</t>
  </si>
  <si>
    <t>Старший викладач, к.е.н. Кондукоцова Н.В.</t>
  </si>
  <si>
    <t>ВК 1.4</t>
  </si>
  <si>
    <t xml:space="preserve">Фінансова інклюзія </t>
  </si>
  <si>
    <t xml:space="preserve">нова </t>
  </si>
  <si>
    <t>Старший викладач Рудюк Л.В.</t>
  </si>
  <si>
    <t>Для ОС "бакалавр" (усього 18 кредитів - 4 дисципліни)</t>
  </si>
  <si>
    <t>Охорона праці в галузі</t>
  </si>
  <si>
    <t>http://vo.ukraine.edu.ua/enrol/index.php?id=188</t>
  </si>
  <si>
    <t>Охорона праці в галузі (ОО)</t>
  </si>
  <si>
    <t>Зовнішньоекономічна діяльність підприємства</t>
  </si>
  <si>
    <t>Кафедра маркетингу</t>
  </si>
  <si>
    <t>http://vo.ukraine.edu.ua/enrol/index.php?id=790</t>
  </si>
  <si>
    <t>Завідувач кафедри маркетингу, к.е.н. Аль-Тмейзі А.Ю.</t>
  </si>
  <si>
    <t>Політична економія</t>
  </si>
  <si>
    <t>http://vo.ukraine.edu.ua/enrol/index.php?id=23</t>
  </si>
  <si>
    <t>Старший викладач Фурман С.С.</t>
  </si>
  <si>
    <t xml:space="preserve">Регіональна економіка </t>
  </si>
  <si>
    <t>http://vo.ukraine.edu.ua/course/view.php?id=18</t>
  </si>
  <si>
    <t>Регіональна економіка</t>
  </si>
  <si>
    <t>Доцент, к.е.н. Забута Н.В.</t>
  </si>
  <si>
    <t>ВК 1.5</t>
  </si>
  <si>
    <t xml:space="preserve">Організація праці менеджера </t>
  </si>
  <si>
    <t>http://vo.ukraine.edu.ua/enrol/index.php?id=8490</t>
  </si>
  <si>
    <t>Організація праці менеджера</t>
  </si>
  <si>
    <t>Доцент, к.н. з держ.упр. Мирвода С.І.</t>
  </si>
  <si>
    <t>ВК 1.6</t>
  </si>
  <si>
    <t>Міжнародні економічні відносини</t>
  </si>
  <si>
    <t>нова</t>
  </si>
  <si>
    <t>ВК 1.7</t>
  </si>
  <si>
    <t>Економетрика</t>
  </si>
  <si>
    <t>http://vo.ukraine.edu.ua/enrol/index.php?id=21</t>
  </si>
  <si>
    <t>Старший викладач Лавриненко Л.М.</t>
  </si>
  <si>
    <t>ВК 1.8</t>
  </si>
  <si>
    <t>Управління економічним розвитком регіону</t>
  </si>
  <si>
    <t>Додаток 2</t>
  </si>
  <si>
    <t>Дисципліни вільного вибору студентів професійного циклу</t>
  </si>
  <si>
    <t>Для ОС "магістр" (усього 17 кредитів - 4 дисципліни)</t>
  </si>
  <si>
    <t>Інформаційний менеджмент</t>
  </si>
  <si>
    <t>http://vo.ukraine.edu.ua/course/view.php?id=5018</t>
  </si>
  <si>
    <t>Завідувач кафкдри менеджменту, доцент, д.е.н. Дубас Р.Г.</t>
  </si>
  <si>
    <t>Банківський та кредитний менеджмент</t>
  </si>
  <si>
    <t>http://vo.ukraine.edu.ua/enrol/index.php?id=8429</t>
  </si>
  <si>
    <t>Д.е.н., професор Захарчук О.В.</t>
  </si>
  <si>
    <t xml:space="preserve">Платіжні системи </t>
  </si>
  <si>
    <t>http://vo.ukraine.edu.ua/course/view.php?id=1268</t>
  </si>
  <si>
    <t>Платіжні системи</t>
  </si>
  <si>
    <t>Страховий менеджмент</t>
  </si>
  <si>
    <t>http://vo.ukraine.edu.ua/enrol/index.php?id=4377</t>
  </si>
  <si>
    <t>К.е.н., доцент Кучмєєв О.О.</t>
  </si>
  <si>
    <t>ERP- система в управлінні фінансами</t>
  </si>
  <si>
    <t>Монетарна політика</t>
  </si>
  <si>
    <t>Сучасні євроінтеграційні процеси в Україні</t>
  </si>
  <si>
    <t>Доцент, к.е.н. Карпенко О.А.</t>
  </si>
  <si>
    <t>ВК 2.8</t>
  </si>
  <si>
    <t>Управління підприємствами малого бізнесу</t>
  </si>
  <si>
    <t>Для ОС "бакалавр" (усього 42 кредити - 7 дисциплін)</t>
  </si>
  <si>
    <t>Фінансова діяльність суб'єктів господарювання</t>
  </si>
  <si>
    <t>http://vo.ukraine.edu.ua/enrol/index.php?id=185</t>
  </si>
  <si>
    <t>Фінансова діяльність суб’єктів господарювання</t>
  </si>
  <si>
    <t xml:space="preserve">Банківські операції </t>
  </si>
  <si>
    <t>http://vo.ukraine.edu.ua/enrol/index.php?id=9436</t>
  </si>
  <si>
    <t>Банківські операції</t>
  </si>
  <si>
    <t>Старший викладач Комарівська Н.М.</t>
  </si>
  <si>
    <t>Адміністративна система України</t>
  </si>
  <si>
    <t>http://vo.ukraine.edu.ua/enrol/index.php?id=10018</t>
  </si>
  <si>
    <t>Стартап проєкти</t>
  </si>
  <si>
    <t>http://vo.ukraine.edu.ua/course/view.php?id=7580</t>
  </si>
  <si>
    <t>Професор, д.е.н. Олійник Г.Ю.</t>
  </si>
  <si>
    <t xml:space="preserve">Бізнес бюджетування в аграрних підприємствах </t>
  </si>
  <si>
    <t xml:space="preserve">Аналіз інвестиційних проєктів </t>
  </si>
  <si>
    <t>http://vo.ukraine.edu.ua/enrol/index.php?id=218</t>
  </si>
  <si>
    <t>Аналіз інвестиційних проектів</t>
  </si>
  <si>
    <t>Публічні закупівлі</t>
  </si>
  <si>
    <t>http://vo.ukraine.edu.ua/enrol/index.php?id=10019</t>
  </si>
  <si>
    <t>Основи підприємництва</t>
  </si>
  <si>
    <t>ВК 2.9</t>
  </si>
  <si>
    <t>Центральний банк і грошово-кредитна політика</t>
  </si>
  <si>
    <t>http://vo.ukraine.edu.ua/enrol/index.php?id=9957</t>
  </si>
  <si>
    <t>ВК 2.10</t>
  </si>
  <si>
    <t xml:space="preserve">Податкова система </t>
  </si>
  <si>
    <t>http://vo.ukraine.edu.ua/enrol/index.php?id=1264</t>
  </si>
  <si>
    <t>Податкова система</t>
  </si>
  <si>
    <t>ВК 2.11</t>
  </si>
  <si>
    <t>Креативні технології</t>
  </si>
  <si>
    <t>ВК 2.12</t>
  </si>
  <si>
    <t>Управління інноваціями</t>
  </si>
  <si>
    <t>http://vo.ukraine.edu.ua/enrol/index.php?id=4603</t>
  </si>
  <si>
    <t>ВК 2.13</t>
  </si>
  <si>
    <t xml:space="preserve">Економічний аналіз </t>
  </si>
  <si>
    <t>http://vo.ukraine.edu.ua/enrol/index.php?id=27</t>
  </si>
  <si>
    <t>Економічний аналіз</t>
  </si>
  <si>
    <t>ВК 2.14</t>
  </si>
  <si>
    <t xml:space="preserve">SMART-TENDER - онлайн закупівлі </t>
  </si>
  <si>
    <t>економіки та менеджменту</t>
  </si>
  <si>
    <t>______________ Н.В. Нечипорук</t>
  </si>
  <si>
    <t>Білоцерківський інститут економіки та управління</t>
  </si>
  <si>
    <t>економіки та управління</t>
  </si>
  <si>
    <t xml:space="preserve">______________ Я.В. Новак      </t>
  </si>
  <si>
    <t>інформаційної аналітики, фінансів, банківської справи та страхування</t>
  </si>
  <si>
    <t>Директор Білоцнрківського інституту</t>
  </si>
  <si>
    <t>______________ І.Г. Романчекно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</si>
</sst>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đ.&quot;;[Red]\-#,##0\ &quot;đ.&quot;"/>
    <numFmt numFmtId="181" formatCode="#,##0.00\ &quot;đ.&quot;;[Red]\-#,##0.00\ &quot;đ.&quot;"/>
    <numFmt numFmtId="182" formatCode="0.0"/>
    <numFmt numFmtId="183" formatCode="\1\.0"/>
    <numFmt numFmtId="184" formatCode="\1\.00"/>
    <numFmt numFmtId="185" formatCode="\2\.0"/>
    <numFmt numFmtId="186" formatCode="\3\.0"/>
    <numFmt numFmtId="187" formatCode="\3\.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9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i/>
      <u val="single"/>
      <sz val="10"/>
      <name val="Times New Roman"/>
      <family val="1"/>
    </font>
    <font>
      <b/>
      <sz val="11"/>
      <color indexed="18"/>
      <name val="Times New Roman"/>
      <family val="1"/>
    </font>
    <font>
      <b/>
      <sz val="12"/>
      <color indexed="58"/>
      <name val="Times New Roman"/>
      <family val="1"/>
    </font>
    <font>
      <sz val="11"/>
      <color indexed="18"/>
      <name val="Times New Roman"/>
      <family val="1"/>
    </font>
    <font>
      <sz val="11"/>
      <color indexed="51"/>
      <name val="Times New Roman"/>
      <family val="1"/>
    </font>
    <font>
      <b/>
      <sz val="11"/>
      <color indexed="51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1"/>
      <color indexed="10"/>
      <name val="Times New Roman"/>
      <family val="1"/>
    </font>
    <font>
      <b/>
      <sz val="12"/>
      <color indexed="51"/>
      <name val="Times New Roman"/>
      <family val="1"/>
    </font>
    <font>
      <sz val="10"/>
      <color indexed="51"/>
      <name val="Times New Roman"/>
      <family val="1"/>
    </font>
    <font>
      <sz val="10"/>
      <color indexed="18"/>
      <name val="Times New Roman"/>
      <family val="1"/>
    </font>
    <font>
      <sz val="12"/>
      <color indexed="51"/>
      <name val="Times New Roman"/>
      <family val="1"/>
    </font>
    <font>
      <b/>
      <sz val="11"/>
      <color indexed="18"/>
      <name val="Times New Roman Cyr"/>
      <family val="0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1"/>
      <color indexed="5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26"/>
      </right>
      <top style="medium"/>
      <bottom>
        <color indexed="63"/>
      </bottom>
    </border>
    <border>
      <left style="thin">
        <color indexed="26"/>
      </left>
      <right style="thin">
        <color indexed="26"/>
      </right>
      <top style="medium"/>
      <bottom>
        <color indexed="63"/>
      </bottom>
    </border>
    <border>
      <left style="thin">
        <color indexed="26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0" fillId="0" borderId="0">
      <alignment/>
      <protection/>
    </xf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9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85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7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3" fontId="0" fillId="0" borderId="22" xfId="0" applyNumberFormat="1" applyBorder="1" applyAlignment="1">
      <alignment horizontal="center"/>
    </xf>
    <xf numFmtId="184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83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87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82" fontId="17" fillId="0" borderId="13" xfId="0" applyNumberFormat="1" applyFont="1" applyBorder="1" applyAlignment="1">
      <alignment horizontal="center"/>
    </xf>
    <xf numFmtId="182" fontId="17" fillId="0" borderId="53" xfId="0" applyNumberFormat="1" applyFont="1" applyBorder="1" applyAlignment="1">
      <alignment/>
    </xf>
    <xf numFmtId="182" fontId="17" fillId="0" borderId="10" xfId="0" applyNumberFormat="1" applyFont="1" applyBorder="1" applyAlignment="1">
      <alignment/>
    </xf>
    <xf numFmtId="182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8" fillId="0" borderId="57" xfId="0" applyFont="1" applyFill="1" applyBorder="1" applyAlignment="1">
      <alignment horizontal="center" vertical="center"/>
    </xf>
    <xf numFmtId="0" fontId="36" fillId="0" borderId="0" xfId="0" applyFont="1" applyBorder="1" applyAlignment="1">
      <alignment vertical="top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6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/>
    </xf>
    <xf numFmtId="0" fontId="24" fillId="0" borderId="28" xfId="0" applyFont="1" applyFill="1" applyBorder="1" applyAlignment="1">
      <alignment/>
    </xf>
    <xf numFmtId="0" fontId="35" fillId="0" borderId="0" xfId="0" applyFont="1" applyFill="1" applyAlignment="1">
      <alignment/>
    </xf>
    <xf numFmtId="0" fontId="26" fillId="0" borderId="58" xfId="0" applyFont="1" applyFill="1" applyBorder="1" applyAlignment="1">
      <alignment horizontal="centerContinuous"/>
    </xf>
    <xf numFmtId="0" fontId="24" fillId="0" borderId="45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Continuous"/>
    </xf>
    <xf numFmtId="0" fontId="24" fillId="0" borderId="4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6" fillId="0" borderId="60" xfId="0" applyFont="1" applyFill="1" applyBorder="1" applyAlignment="1">
      <alignment horizontal="centerContinuous"/>
    </xf>
    <xf numFmtId="0" fontId="24" fillId="0" borderId="48" xfId="0" applyFont="1" applyFill="1" applyBorder="1" applyAlignment="1">
      <alignment horizontal="center" vertical="center" shrinkToFit="1"/>
    </xf>
    <xf numFmtId="0" fontId="24" fillId="0" borderId="27" xfId="0" applyFont="1" applyFill="1" applyBorder="1" applyAlignment="1">
      <alignment horizontal="center" vertical="center" shrinkToFit="1"/>
    </xf>
    <xf numFmtId="0" fontId="24" fillId="0" borderId="34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/>
    </xf>
    <xf numFmtId="0" fontId="37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8" fillId="0" borderId="62" xfId="0" applyFont="1" applyFill="1" applyBorder="1" applyAlignment="1">
      <alignment horizontal="center" vertical="center" textRotation="90" wrapText="1"/>
    </xf>
    <xf numFmtId="0" fontId="28" fillId="0" borderId="0" xfId="0" applyFont="1" applyFill="1" applyBorder="1" applyAlignment="1">
      <alignment horizontal="center" vertical="center" textRotation="90" wrapText="1"/>
    </xf>
    <xf numFmtId="0" fontId="28" fillId="0" borderId="4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8" fillId="0" borderId="47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2" fontId="44" fillId="0" borderId="63" xfId="0" applyNumberFormat="1" applyFont="1" applyBorder="1" applyAlignment="1" applyProtection="1">
      <alignment horizontal="center" vertical="center" wrapText="1"/>
      <protection locked="0"/>
    </xf>
    <xf numFmtId="0" fontId="44" fillId="0" borderId="24" xfId="0" applyFont="1" applyBorder="1" applyAlignment="1" applyProtection="1">
      <alignment vertical="center" wrapText="1"/>
      <protection locked="0"/>
    </xf>
    <xf numFmtId="2" fontId="44" fillId="0" borderId="64" xfId="0" applyNumberFormat="1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2" fillId="0" borderId="59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 applyProtection="1">
      <alignment vertical="center" wrapText="1"/>
      <protection locked="0"/>
    </xf>
    <xf numFmtId="0" fontId="44" fillId="0" borderId="19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59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>
      <alignment horizontal="center" vertical="center" wrapText="1"/>
    </xf>
    <xf numFmtId="2" fontId="44" fillId="0" borderId="48" xfId="0" applyNumberFormat="1" applyFont="1" applyBorder="1" applyAlignment="1" applyProtection="1">
      <alignment horizontal="center" vertical="center" wrapText="1"/>
      <protection locked="0"/>
    </xf>
    <xf numFmtId="0" fontId="42" fillId="0" borderId="58" xfId="0" applyFont="1" applyFill="1" applyBorder="1" applyAlignment="1" applyProtection="1">
      <alignment horizontal="center" vertical="center" wrapText="1"/>
      <protection locked="0"/>
    </xf>
    <xf numFmtId="0" fontId="44" fillId="0" borderId="65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2" fontId="44" fillId="0" borderId="45" xfId="0" applyNumberFormat="1" applyFont="1" applyBorder="1" applyAlignment="1" applyProtection="1">
      <alignment horizontal="center" vertical="center" wrapText="1"/>
      <protection locked="0"/>
    </xf>
    <xf numFmtId="0" fontId="42" fillId="0" borderId="24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1" fontId="44" fillId="0" borderId="13" xfId="0" applyNumberFormat="1" applyFont="1" applyBorder="1" applyAlignment="1">
      <alignment horizontal="center" vertical="center"/>
    </xf>
    <xf numFmtId="1" fontId="42" fillId="33" borderId="24" xfId="0" applyNumberFormat="1" applyFont="1" applyFill="1" applyBorder="1" applyAlignment="1">
      <alignment horizontal="center" vertical="center"/>
    </xf>
    <xf numFmtId="1" fontId="44" fillId="33" borderId="24" xfId="0" applyNumberFormat="1" applyFont="1" applyFill="1" applyBorder="1" applyAlignment="1" applyProtection="1">
      <alignment horizontal="center" vertical="center"/>
      <protection locked="0"/>
    </xf>
    <xf numFmtId="1" fontId="44" fillId="33" borderId="52" xfId="0" applyNumberFormat="1" applyFont="1" applyFill="1" applyBorder="1" applyAlignment="1" applyProtection="1">
      <alignment horizontal="center" vertical="center"/>
      <protection locked="0"/>
    </xf>
    <xf numFmtId="1" fontId="44" fillId="0" borderId="58" xfId="0" applyNumberFormat="1" applyFont="1" applyBorder="1" applyAlignment="1" applyProtection="1">
      <alignment horizontal="center" vertical="center"/>
      <protection locked="0"/>
    </xf>
    <xf numFmtId="0" fontId="44" fillId="0" borderId="13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2" fillId="34" borderId="24" xfId="0" applyFont="1" applyFill="1" applyBorder="1" applyAlignment="1">
      <alignment horizontal="center" vertical="center"/>
    </xf>
    <xf numFmtId="2" fontId="44" fillId="0" borderId="47" xfId="0" applyNumberFormat="1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 applyProtection="1">
      <alignment horizontal="center" vertical="center"/>
      <protection locked="0"/>
    </xf>
    <xf numFmtId="0" fontId="44" fillId="0" borderId="43" xfId="0" applyFont="1" applyBorder="1" applyAlignment="1" applyProtection="1">
      <alignment horizontal="center" vertical="center"/>
      <protection locked="0"/>
    </xf>
    <xf numFmtId="0" fontId="42" fillId="0" borderId="59" xfId="0" applyFont="1" applyBorder="1" applyAlignment="1" applyProtection="1">
      <alignment horizontal="center" vertical="center"/>
      <protection locked="0"/>
    </xf>
    <xf numFmtId="1" fontId="44" fillId="0" borderId="19" xfId="0" applyNumberFormat="1" applyFont="1" applyBorder="1" applyAlignment="1">
      <alignment horizontal="center" vertical="center"/>
    </xf>
    <xf numFmtId="1" fontId="42" fillId="33" borderId="10" xfId="0" applyNumberFormat="1" applyFont="1" applyFill="1" applyBorder="1" applyAlignment="1">
      <alignment horizontal="center" vertical="center"/>
    </xf>
    <xf numFmtId="1" fontId="44" fillId="33" borderId="10" xfId="0" applyNumberFormat="1" applyFont="1" applyFill="1" applyBorder="1" applyAlignment="1" applyProtection="1">
      <alignment horizontal="center" vertical="center"/>
      <protection locked="0"/>
    </xf>
    <xf numFmtId="1" fontId="44" fillId="0" borderId="59" xfId="0" applyNumberFormat="1" applyFont="1" applyBorder="1" applyAlignment="1" applyProtection="1">
      <alignment horizontal="center" vertical="center"/>
      <protection locked="0"/>
    </xf>
    <xf numFmtId="0" fontId="44" fillId="0" borderId="19" xfId="0" applyFont="1" applyBorder="1" applyAlignment="1" applyProtection="1">
      <alignment horizontal="center" vertical="center"/>
      <protection locked="0"/>
    </xf>
    <xf numFmtId="0" fontId="44" fillId="34" borderId="10" xfId="0" applyFont="1" applyFill="1" applyBorder="1" applyAlignment="1" applyProtection="1">
      <alignment horizontal="center" vertical="center"/>
      <protection locked="0"/>
    </xf>
    <xf numFmtId="2" fontId="44" fillId="0" borderId="66" xfId="0" applyNumberFormat="1" applyFont="1" applyBorder="1" applyAlignment="1" applyProtection="1">
      <alignment horizontal="center" vertical="center" wrapText="1"/>
      <protection locked="0"/>
    </xf>
    <xf numFmtId="0" fontId="44" fillId="0" borderId="19" xfId="0" applyFont="1" applyFill="1" applyBorder="1" applyAlignment="1" applyProtection="1">
      <alignment horizontal="center" vertical="center"/>
      <protection locked="0"/>
    </xf>
    <xf numFmtId="1" fontId="44" fillId="0" borderId="10" xfId="0" applyNumberFormat="1" applyFont="1" applyFill="1" applyBorder="1" applyAlignment="1" applyProtection="1">
      <alignment horizontal="center" vertical="center"/>
      <protection locked="0"/>
    </xf>
    <xf numFmtId="0" fontId="44" fillId="0" borderId="10" xfId="0" applyNumberFormat="1" applyFont="1" applyBorder="1" applyAlignment="1" applyProtection="1">
      <alignment vertical="center" wrapText="1"/>
      <protection locked="0"/>
    </xf>
    <xf numFmtId="0" fontId="44" fillId="0" borderId="0" xfId="0" applyFont="1" applyAlignment="1">
      <alignment vertical="center"/>
    </xf>
    <xf numFmtId="184" fontId="42" fillId="35" borderId="67" xfId="0" applyNumberFormat="1" applyFont="1" applyFill="1" applyBorder="1" applyAlignment="1">
      <alignment horizontal="center" vertical="center"/>
    </xf>
    <xf numFmtId="0" fontId="42" fillId="35" borderId="68" xfId="0" applyFont="1" applyFill="1" applyBorder="1" applyAlignment="1" applyProtection="1">
      <alignment horizontal="right" vertical="center" wrapText="1"/>
      <protection locked="0"/>
    </xf>
    <xf numFmtId="0" fontId="42" fillId="35" borderId="68" xfId="0" applyFont="1" applyFill="1" applyBorder="1" applyAlignment="1">
      <alignment horizontal="center" vertical="center"/>
    </xf>
    <xf numFmtId="1" fontId="42" fillId="35" borderId="49" xfId="0" applyNumberFormat="1" applyFont="1" applyFill="1" applyBorder="1" applyAlignment="1">
      <alignment horizontal="center" vertical="center"/>
    </xf>
    <xf numFmtId="1" fontId="42" fillId="35" borderId="67" xfId="0" applyNumberFormat="1" applyFont="1" applyFill="1" applyBorder="1" applyAlignment="1">
      <alignment horizontal="center" vertical="center"/>
    </xf>
    <xf numFmtId="1" fontId="42" fillId="35" borderId="68" xfId="0" applyNumberFormat="1" applyFont="1" applyFill="1" applyBorder="1" applyAlignment="1">
      <alignment horizontal="center" vertical="center"/>
    </xf>
    <xf numFmtId="1" fontId="42" fillId="35" borderId="69" xfId="0" applyNumberFormat="1" applyFont="1" applyFill="1" applyBorder="1" applyAlignment="1">
      <alignment horizontal="center" vertical="center"/>
    </xf>
    <xf numFmtId="1" fontId="42" fillId="35" borderId="70" xfId="0" applyNumberFormat="1" applyFont="1" applyFill="1" applyBorder="1" applyAlignment="1">
      <alignment horizontal="center" vertical="center"/>
    </xf>
    <xf numFmtId="0" fontId="43" fillId="36" borderId="71" xfId="0" applyFont="1" applyFill="1" applyBorder="1" applyAlignment="1">
      <alignment vertical="center"/>
    </xf>
    <xf numFmtId="0" fontId="43" fillId="36" borderId="72" xfId="0" applyFont="1" applyFill="1" applyBorder="1" applyAlignment="1">
      <alignment vertical="center"/>
    </xf>
    <xf numFmtId="0" fontId="43" fillId="36" borderId="68" xfId="0" applyFont="1" applyFill="1" applyBorder="1" applyAlignment="1">
      <alignment horizontal="center" vertical="center"/>
    </xf>
    <xf numFmtId="0" fontId="43" fillId="36" borderId="72" xfId="0" applyFont="1" applyFill="1" applyBorder="1" applyAlignment="1">
      <alignment horizontal="center" vertical="center"/>
    </xf>
    <xf numFmtId="0" fontId="43" fillId="36" borderId="70" xfId="0" applyFont="1" applyFill="1" applyBorder="1" applyAlignment="1">
      <alignment horizontal="center" vertical="center"/>
    </xf>
    <xf numFmtId="0" fontId="43" fillId="36" borderId="49" xfId="0" applyFont="1" applyFill="1" applyBorder="1" applyAlignment="1">
      <alignment horizontal="center" vertical="center"/>
    </xf>
    <xf numFmtId="0" fontId="43" fillId="36" borderId="73" xfId="0" applyFont="1" applyFill="1" applyBorder="1" applyAlignment="1">
      <alignment horizontal="center" vertical="center"/>
    </xf>
    <xf numFmtId="2" fontId="45" fillId="0" borderId="47" xfId="0" applyNumberFormat="1" applyFont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1" fontId="45" fillId="0" borderId="13" xfId="0" applyNumberFormat="1" applyFont="1" applyFill="1" applyBorder="1" applyAlignment="1">
      <alignment horizontal="center" vertical="center"/>
    </xf>
    <xf numFmtId="1" fontId="45" fillId="0" borderId="24" xfId="0" applyNumberFormat="1" applyFont="1" applyFill="1" applyBorder="1" applyAlignment="1" applyProtection="1">
      <alignment horizontal="center" vertical="center"/>
      <protection locked="0"/>
    </xf>
    <xf numFmtId="1" fontId="45" fillId="0" borderId="59" xfId="0" applyNumberFormat="1" applyFont="1" applyBorder="1" applyAlignment="1" applyProtection="1">
      <alignment horizontal="center" vertical="center"/>
      <protection locked="0"/>
    </xf>
    <xf numFmtId="0" fontId="45" fillId="0" borderId="19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vertical="center" wrapText="1"/>
      <protection locked="0"/>
    </xf>
    <xf numFmtId="0" fontId="45" fillId="34" borderId="10" xfId="0" applyFont="1" applyFill="1" applyBorder="1" applyAlignment="1" applyProtection="1">
      <alignment horizontal="center" vertical="center" wrapText="1"/>
      <protection locked="0"/>
    </xf>
    <xf numFmtId="0" fontId="45" fillId="0" borderId="74" xfId="0" applyFont="1" applyBorder="1" applyAlignment="1">
      <alignment horizontal="center" vertical="center"/>
    </xf>
    <xf numFmtId="0" fontId="46" fillId="0" borderId="59" xfId="0" applyFont="1" applyFill="1" applyBorder="1" applyAlignment="1" applyProtection="1">
      <alignment horizontal="center" vertical="center"/>
      <protection locked="0"/>
    </xf>
    <xf numFmtId="1" fontId="45" fillId="0" borderId="19" xfId="0" applyNumberFormat="1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 applyProtection="1">
      <alignment horizontal="center" vertical="center"/>
      <protection locked="0"/>
    </xf>
    <xf numFmtId="2" fontId="45" fillId="0" borderId="47" xfId="0" applyNumberFormat="1" applyFont="1" applyBorder="1" applyAlignment="1" applyProtection="1">
      <alignment vertical="center" wrapText="1"/>
      <protection locked="0"/>
    </xf>
    <xf numFmtId="0" fontId="45" fillId="0" borderId="19" xfId="0" applyFont="1" applyFill="1" applyBorder="1" applyAlignment="1" applyProtection="1">
      <alignment vertical="center" wrapText="1"/>
      <protection locked="0"/>
    </xf>
    <xf numFmtId="2" fontId="45" fillId="0" borderId="48" xfId="0" applyNumberFormat="1" applyFont="1" applyBorder="1" applyAlignment="1" applyProtection="1">
      <alignment horizontal="center" vertical="center" wrapText="1"/>
      <protection locked="0"/>
    </xf>
    <xf numFmtId="0" fontId="45" fillId="34" borderId="27" xfId="0" applyFont="1" applyFill="1" applyBorder="1" applyAlignment="1" applyProtection="1">
      <alignment horizontal="center" vertical="center" wrapText="1"/>
      <protection locked="0"/>
    </xf>
    <xf numFmtId="184" fontId="25" fillId="37" borderId="67" xfId="0" applyNumberFormat="1" applyFont="1" applyFill="1" applyBorder="1" applyAlignment="1">
      <alignment horizontal="center" vertical="center"/>
    </xf>
    <xf numFmtId="0" fontId="25" fillId="37" borderId="68" xfId="0" applyFont="1" applyFill="1" applyBorder="1" applyAlignment="1">
      <alignment horizontal="center" vertical="center"/>
    </xf>
    <xf numFmtId="0" fontId="25" fillId="37" borderId="70" xfId="0" applyFont="1" applyFill="1" applyBorder="1" applyAlignment="1">
      <alignment horizontal="center" vertical="center"/>
    </xf>
    <xf numFmtId="1" fontId="25" fillId="37" borderId="49" xfId="0" applyNumberFormat="1" applyFont="1" applyFill="1" applyBorder="1" applyAlignment="1">
      <alignment horizontal="center" vertical="center"/>
    </xf>
    <xf numFmtId="1" fontId="25" fillId="37" borderId="67" xfId="0" applyNumberFormat="1" applyFont="1" applyFill="1" applyBorder="1" applyAlignment="1">
      <alignment horizontal="center" vertical="center"/>
    </xf>
    <xf numFmtId="1" fontId="25" fillId="37" borderId="68" xfId="0" applyNumberFormat="1" applyFont="1" applyFill="1" applyBorder="1" applyAlignment="1">
      <alignment horizontal="center" vertical="center"/>
    </xf>
    <xf numFmtId="1" fontId="25" fillId="37" borderId="69" xfId="0" applyNumberFormat="1" applyFont="1" applyFill="1" applyBorder="1" applyAlignment="1">
      <alignment horizontal="center" vertical="center"/>
    </xf>
    <xf numFmtId="1" fontId="44" fillId="0" borderId="75" xfId="0" applyNumberFormat="1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center" vertical="center"/>
    </xf>
    <xf numFmtId="1" fontId="42" fillId="38" borderId="10" xfId="0" applyNumberFormat="1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2" fillId="0" borderId="24" xfId="0" applyFont="1" applyBorder="1" applyAlignment="1">
      <alignment horizontal="left" vertical="center"/>
    </xf>
    <xf numFmtId="0" fontId="42" fillId="0" borderId="24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 wrapText="1"/>
    </xf>
    <xf numFmtId="0" fontId="48" fillId="0" borderId="66" xfId="0" applyFont="1" applyBorder="1" applyAlignment="1">
      <alignment horizontal="center" vertical="center" wrapText="1"/>
    </xf>
    <xf numFmtId="1" fontId="42" fillId="38" borderId="19" xfId="0" applyNumberFormat="1" applyFont="1" applyFill="1" applyBorder="1" applyAlignment="1">
      <alignment horizontal="center" vertical="center"/>
    </xf>
    <xf numFmtId="1" fontId="42" fillId="38" borderId="43" xfId="0" applyNumberFormat="1" applyFont="1" applyFill="1" applyBorder="1" applyAlignment="1">
      <alignment horizontal="center" vertical="center"/>
    </xf>
    <xf numFmtId="1" fontId="42" fillId="0" borderId="19" xfId="0" applyNumberFormat="1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/>
    </xf>
    <xf numFmtId="1" fontId="42" fillId="34" borderId="10" xfId="0" applyNumberFormat="1" applyFont="1" applyFill="1" applyBorder="1" applyAlignment="1">
      <alignment horizontal="center" vertical="center"/>
    </xf>
    <xf numFmtId="0" fontId="42" fillId="0" borderId="76" xfId="0" applyFont="1" applyBorder="1" applyAlignment="1">
      <alignment horizontal="left" vertical="center"/>
    </xf>
    <xf numFmtId="0" fontId="42" fillId="0" borderId="65" xfId="0" applyFont="1" applyFill="1" applyBorder="1" applyAlignment="1">
      <alignment horizontal="center" vertical="center"/>
    </xf>
    <xf numFmtId="0" fontId="47" fillId="0" borderId="60" xfId="0" applyFont="1" applyBorder="1" applyAlignment="1">
      <alignment horizontal="center" vertical="center" wrapText="1"/>
    </xf>
    <xf numFmtId="0" fontId="47" fillId="0" borderId="66" xfId="0" applyFont="1" applyBorder="1" applyAlignment="1">
      <alignment horizontal="center" vertical="center" wrapText="1"/>
    </xf>
    <xf numFmtId="1" fontId="42" fillId="38" borderId="76" xfId="0" applyNumberFormat="1" applyFont="1" applyFill="1" applyBorder="1" applyAlignment="1">
      <alignment horizontal="center" vertical="center"/>
    </xf>
    <xf numFmtId="1" fontId="42" fillId="38" borderId="65" xfId="0" applyNumberFormat="1" applyFont="1" applyFill="1" applyBorder="1" applyAlignment="1">
      <alignment horizontal="center" vertical="center"/>
    </xf>
    <xf numFmtId="1" fontId="42" fillId="38" borderId="77" xfId="0" applyNumberFormat="1" applyFont="1" applyFill="1" applyBorder="1" applyAlignment="1">
      <alignment horizontal="center" vertical="center"/>
    </xf>
    <xf numFmtId="1" fontId="42" fillId="0" borderId="76" xfId="0" applyNumberFormat="1" applyFont="1" applyBorder="1" applyAlignment="1">
      <alignment horizontal="center" vertical="center"/>
    </xf>
    <xf numFmtId="1" fontId="42" fillId="0" borderId="65" xfId="0" applyNumberFormat="1" applyFont="1" applyBorder="1" applyAlignment="1">
      <alignment horizontal="center" vertical="center"/>
    </xf>
    <xf numFmtId="1" fontId="42" fillId="34" borderId="65" xfId="0" applyNumberFormat="1" applyFont="1" applyFill="1" applyBorder="1" applyAlignment="1">
      <alignment horizontal="center" vertical="center"/>
    </xf>
    <xf numFmtId="0" fontId="42" fillId="35" borderId="68" xfId="0" applyFont="1" applyFill="1" applyBorder="1" applyAlignment="1">
      <alignment horizontal="center" vertical="center"/>
    </xf>
    <xf numFmtId="1" fontId="42" fillId="35" borderId="49" xfId="0" applyNumberFormat="1" applyFont="1" applyFill="1" applyBorder="1" applyAlignment="1">
      <alignment horizontal="center" vertical="center"/>
    </xf>
    <xf numFmtId="1" fontId="42" fillId="35" borderId="72" xfId="0" applyNumberFormat="1" applyFont="1" applyFill="1" applyBorder="1" applyAlignment="1">
      <alignment horizontal="center" vertical="center"/>
    </xf>
    <xf numFmtId="1" fontId="42" fillId="35" borderId="68" xfId="0" applyNumberFormat="1" applyFont="1" applyFill="1" applyBorder="1" applyAlignment="1">
      <alignment horizontal="center" vertical="center"/>
    </xf>
    <xf numFmtId="0" fontId="45" fillId="0" borderId="24" xfId="0" applyFont="1" applyBorder="1" applyAlignment="1" applyProtection="1">
      <alignment horizontal="center" vertical="center" wrapText="1"/>
      <protection locked="0"/>
    </xf>
    <xf numFmtId="0" fontId="45" fillId="0" borderId="24" xfId="0" applyFont="1" applyBorder="1" applyAlignment="1" applyProtection="1">
      <alignment vertical="center" wrapText="1"/>
      <protection locked="0"/>
    </xf>
    <xf numFmtId="0" fontId="45" fillId="0" borderId="52" xfId="0" applyFont="1" applyBorder="1" applyAlignment="1" applyProtection="1">
      <alignment vertical="center" wrapText="1"/>
      <protection locked="0"/>
    </xf>
    <xf numFmtId="0" fontId="46" fillId="0" borderId="58" xfId="0" applyFont="1" applyBorder="1" applyAlignment="1" applyProtection="1">
      <alignment horizontal="center" vertical="center" wrapText="1"/>
      <protection locked="0"/>
    </xf>
    <xf numFmtId="1" fontId="45" fillId="0" borderId="13" xfId="0" applyNumberFormat="1" applyFont="1" applyBorder="1" applyAlignment="1">
      <alignment horizontal="center" vertical="center"/>
    </xf>
    <xf numFmtId="0" fontId="45" fillId="38" borderId="24" xfId="0" applyFont="1" applyFill="1" applyBorder="1" applyAlignment="1" applyProtection="1">
      <alignment horizontal="center" vertical="center" wrapText="1"/>
      <protection locked="0"/>
    </xf>
    <xf numFmtId="1" fontId="45" fillId="0" borderId="58" xfId="0" applyNumberFormat="1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 applyProtection="1">
      <alignment vertical="center" wrapText="1"/>
      <protection locked="0"/>
    </xf>
    <xf numFmtId="0" fontId="45" fillId="34" borderId="24" xfId="0" applyFont="1" applyFill="1" applyBorder="1" applyAlignment="1" applyProtection="1">
      <alignment horizontal="center" vertical="center" wrapText="1"/>
      <protection locked="0"/>
    </xf>
    <xf numFmtId="0" fontId="49" fillId="34" borderId="24" xfId="0" applyFont="1" applyFill="1" applyBorder="1" applyAlignment="1" applyProtection="1">
      <alignment horizontal="center" vertical="center" wrapText="1"/>
      <protection locked="0"/>
    </xf>
    <xf numFmtId="0" fontId="49" fillId="0" borderId="24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50" fillId="0" borderId="59" xfId="0" applyFont="1" applyFill="1" applyBorder="1" applyAlignment="1" applyProtection="1">
      <alignment horizontal="center" vertical="center" wrapText="1"/>
      <protection locked="0"/>
    </xf>
    <xf numFmtId="1" fontId="45" fillId="0" borderId="19" xfId="0" applyNumberFormat="1" applyFont="1" applyBorder="1" applyAlignment="1">
      <alignment horizontal="center" vertical="center"/>
    </xf>
    <xf numFmtId="0" fontId="45" fillId="38" borderId="10" xfId="0" applyFont="1" applyFill="1" applyBorder="1" applyAlignment="1" applyProtection="1">
      <alignment horizontal="center" vertical="center" wrapText="1"/>
      <protection locked="0"/>
    </xf>
    <xf numFmtId="1" fontId="45" fillId="0" borderId="59" xfId="0" applyNumberFormat="1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vertical="center" wrapText="1"/>
      <protection locked="0"/>
    </xf>
    <xf numFmtId="0" fontId="45" fillId="0" borderId="43" xfId="0" applyFont="1" applyBorder="1" applyAlignment="1" applyProtection="1">
      <alignment vertical="center" wrapText="1"/>
      <protection locked="0"/>
    </xf>
    <xf numFmtId="0" fontId="46" fillId="0" borderId="59" xfId="0" applyFont="1" applyBorder="1" applyAlignment="1" applyProtection="1">
      <alignment horizontal="center" vertical="center" wrapText="1"/>
      <protection locked="0"/>
    </xf>
    <xf numFmtId="1" fontId="45" fillId="0" borderId="19" xfId="0" applyNumberFormat="1" applyFont="1" applyBorder="1" applyAlignment="1">
      <alignment horizontal="center" vertical="center"/>
    </xf>
    <xf numFmtId="0" fontId="45" fillId="38" borderId="10" xfId="0" applyFont="1" applyFill="1" applyBorder="1" applyAlignment="1" applyProtection="1">
      <alignment horizontal="center" vertical="center" wrapText="1"/>
      <protection locked="0"/>
    </xf>
    <xf numFmtId="1" fontId="45" fillId="0" borderId="59" xfId="0" applyNumberFormat="1" applyFont="1" applyBorder="1" applyAlignment="1" applyProtection="1">
      <alignment horizontal="center" vertical="center" wrapText="1"/>
      <protection locked="0"/>
    </xf>
    <xf numFmtId="0" fontId="45" fillId="0" borderId="19" xfId="0" applyFont="1" applyBorder="1" applyAlignment="1" applyProtection="1">
      <alignment vertical="center" wrapText="1"/>
      <protection locked="0"/>
    </xf>
    <xf numFmtId="0" fontId="49" fillId="34" borderId="10" xfId="0" applyFont="1" applyFill="1" applyBorder="1" applyAlignment="1" applyProtection="1">
      <alignment horizontal="center" vertical="center" wrapText="1"/>
      <protection locked="0"/>
    </xf>
    <xf numFmtId="0" fontId="45" fillId="0" borderId="27" xfId="0" applyFont="1" applyBorder="1" applyAlignment="1" applyProtection="1">
      <alignment horizontal="center" vertical="center" wrapText="1"/>
      <protection locked="0"/>
    </xf>
    <xf numFmtId="0" fontId="45" fillId="0" borderId="27" xfId="0" applyFont="1" applyBorder="1" applyAlignment="1" applyProtection="1">
      <alignment vertical="center" wrapText="1"/>
      <protection locked="0"/>
    </xf>
    <xf numFmtId="0" fontId="46" fillId="0" borderId="60" xfId="0" applyFont="1" applyBorder="1" applyAlignment="1" applyProtection="1">
      <alignment horizontal="center" vertical="center" wrapText="1"/>
      <protection locked="0"/>
    </xf>
    <xf numFmtId="1" fontId="45" fillId="0" borderId="26" xfId="0" applyNumberFormat="1" applyFont="1" applyBorder="1" applyAlignment="1">
      <alignment horizontal="center" vertical="center"/>
    </xf>
    <xf numFmtId="0" fontId="45" fillId="38" borderId="27" xfId="0" applyFont="1" applyFill="1" applyBorder="1" applyAlignment="1" applyProtection="1">
      <alignment horizontal="center" vertical="center" wrapText="1"/>
      <protection locked="0"/>
    </xf>
    <xf numFmtId="1" fontId="45" fillId="0" borderId="60" xfId="0" applyNumberFormat="1" applyFont="1" applyBorder="1" applyAlignment="1" applyProtection="1">
      <alignment horizontal="center" vertical="center" wrapText="1"/>
      <protection locked="0"/>
    </xf>
    <xf numFmtId="0" fontId="45" fillId="0" borderId="26" xfId="0" applyFont="1" applyBorder="1" applyAlignment="1" applyProtection="1">
      <alignment vertical="center" wrapText="1"/>
      <protection locked="0"/>
    </xf>
    <xf numFmtId="0" fontId="45" fillId="0" borderId="27" xfId="0" applyFont="1" applyBorder="1" applyAlignment="1" applyProtection="1">
      <alignment horizontal="center" vertical="center" wrapText="1"/>
      <protection locked="0"/>
    </xf>
    <xf numFmtId="184" fontId="25" fillId="37" borderId="71" xfId="0" applyNumberFormat="1" applyFont="1" applyFill="1" applyBorder="1" applyAlignment="1">
      <alignment horizontal="center" vertical="center"/>
    </xf>
    <xf numFmtId="9" fontId="42" fillId="35" borderId="72" xfId="59" applyFont="1" applyFill="1" applyBorder="1" applyAlignment="1">
      <alignment horizontal="center" vertical="center"/>
    </xf>
    <xf numFmtId="1" fontId="42" fillId="35" borderId="72" xfId="0" applyNumberFormat="1" applyFont="1" applyFill="1" applyBorder="1" applyAlignment="1">
      <alignment horizontal="center" vertical="center"/>
    </xf>
    <xf numFmtId="182" fontId="42" fillId="35" borderId="68" xfId="0" applyNumberFormat="1" applyFont="1" applyFill="1" applyBorder="1" applyAlignment="1">
      <alignment horizontal="center" vertical="center"/>
    </xf>
    <xf numFmtId="9" fontId="43" fillId="36" borderId="72" xfId="59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1" fontId="32" fillId="0" borderId="24" xfId="0" applyNumberFormat="1" applyFont="1" applyBorder="1" applyAlignment="1">
      <alignment horizontal="center" vertical="center"/>
    </xf>
    <xf numFmtId="1" fontId="32" fillId="0" borderId="13" xfId="0" applyNumberFormat="1" applyFont="1" applyBorder="1" applyAlignment="1">
      <alignment horizontal="center" vertical="center"/>
    </xf>
    <xf numFmtId="1" fontId="32" fillId="34" borderId="2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1" fontId="44" fillId="38" borderId="10" xfId="0" applyNumberFormat="1" applyFont="1" applyFill="1" applyBorder="1" applyAlignment="1" applyProtection="1">
      <alignment horizontal="center" vertical="center"/>
      <protection locked="0"/>
    </xf>
    <xf numFmtId="0" fontId="44" fillId="34" borderId="33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45" fillId="0" borderId="21" xfId="0" applyFont="1" applyBorder="1" applyAlignment="1" applyProtection="1">
      <alignment horizontal="center" vertical="center" wrapText="1"/>
      <protection locked="0"/>
    </xf>
    <xf numFmtId="0" fontId="45" fillId="0" borderId="21" xfId="0" applyFont="1" applyBorder="1" applyAlignment="1" applyProtection="1">
      <alignment vertical="center" wrapText="1"/>
      <protection locked="0"/>
    </xf>
    <xf numFmtId="0" fontId="51" fillId="0" borderId="46" xfId="0" applyFont="1" applyBorder="1" applyAlignment="1">
      <alignment horizontal="center" vertical="center"/>
    </xf>
    <xf numFmtId="0" fontId="45" fillId="0" borderId="33" xfId="0" applyFont="1" applyBorder="1" applyAlignment="1" applyProtection="1">
      <alignment vertical="center" wrapText="1"/>
      <protection locked="0"/>
    </xf>
    <xf numFmtId="0" fontId="45" fillId="0" borderId="34" xfId="0" applyFont="1" applyBorder="1" applyAlignment="1" applyProtection="1">
      <alignment vertical="center" wrapText="1"/>
      <protection locked="0"/>
    </xf>
    <xf numFmtId="0" fontId="49" fillId="34" borderId="34" xfId="0" applyFont="1" applyFill="1" applyBorder="1" applyAlignment="1" applyProtection="1">
      <alignment horizontal="center" vertical="center" wrapText="1"/>
      <protection locked="0"/>
    </xf>
    <xf numFmtId="0" fontId="45" fillId="0" borderId="24" xfId="0" applyFont="1" applyFill="1" applyBorder="1" applyAlignment="1" applyProtection="1">
      <alignment horizontal="center" vertical="center" wrapText="1"/>
      <protection locked="0"/>
    </xf>
    <xf numFmtId="0" fontId="45" fillId="0" borderId="24" xfId="0" applyFont="1" applyFill="1" applyBorder="1" applyAlignment="1" applyProtection="1">
      <alignment vertical="center" wrapText="1"/>
      <protection locked="0"/>
    </xf>
    <xf numFmtId="0" fontId="45" fillId="0" borderId="32" xfId="0" applyFont="1" applyBorder="1" applyAlignment="1">
      <alignment horizontal="center" vertical="center"/>
    </xf>
    <xf numFmtId="0" fontId="45" fillId="0" borderId="13" xfId="0" applyFont="1" applyFill="1" applyBorder="1" applyAlignment="1" applyProtection="1">
      <alignment horizontal="center" vertical="center" wrapText="1"/>
      <protection locked="0"/>
    </xf>
    <xf numFmtId="0" fontId="45" fillId="0" borderId="47" xfId="0" applyFont="1" applyFill="1" applyBorder="1" applyAlignment="1" applyProtection="1">
      <alignment vertical="center" wrapText="1"/>
      <protection locked="0"/>
    </xf>
    <xf numFmtId="0" fontId="45" fillId="34" borderId="33" xfId="0" applyFont="1" applyFill="1" applyBorder="1" applyAlignment="1" applyProtection="1">
      <alignment horizontal="center" vertical="center" wrapText="1"/>
      <protection locked="0"/>
    </xf>
    <xf numFmtId="0" fontId="46" fillId="0" borderId="58" xfId="0" applyFont="1" applyFill="1" applyBorder="1" applyAlignment="1" applyProtection="1">
      <alignment horizontal="center" vertical="center"/>
      <protection locked="0"/>
    </xf>
    <xf numFmtId="0" fontId="49" fillId="34" borderId="33" xfId="0" applyFont="1" applyFill="1" applyBorder="1" applyAlignment="1" applyProtection="1">
      <alignment horizontal="center" vertical="center" wrapText="1"/>
      <protection locked="0"/>
    </xf>
    <xf numFmtId="0" fontId="44" fillId="0" borderId="21" xfId="0" applyFont="1" applyBorder="1" applyAlignment="1">
      <alignment vertical="center" wrapText="1"/>
    </xf>
    <xf numFmtId="0" fontId="42" fillId="0" borderId="60" xfId="0" applyFont="1" applyBorder="1" applyAlignment="1" applyProtection="1">
      <alignment horizontal="center" vertical="center" wrapText="1"/>
      <protection locked="0"/>
    </xf>
    <xf numFmtId="1" fontId="44" fillId="0" borderId="26" xfId="0" applyNumberFormat="1" applyFont="1" applyBorder="1" applyAlignment="1">
      <alignment horizontal="center" vertical="center"/>
    </xf>
    <xf numFmtId="1" fontId="44" fillId="38" borderId="27" xfId="0" applyNumberFormat="1" applyFont="1" applyFill="1" applyBorder="1" applyAlignment="1">
      <alignment horizontal="center" vertical="center"/>
    </xf>
    <xf numFmtId="1" fontId="44" fillId="0" borderId="60" xfId="0" applyNumberFormat="1" applyFont="1" applyBorder="1" applyAlignment="1" applyProtection="1">
      <alignment horizontal="center" vertical="center"/>
      <protection locked="0"/>
    </xf>
    <xf numFmtId="0" fontId="44" fillId="0" borderId="27" xfId="0" applyFont="1" applyBorder="1" applyAlignment="1">
      <alignment vertical="center" wrapText="1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34" borderId="27" xfId="0" applyFont="1" applyFill="1" applyBorder="1" applyAlignment="1">
      <alignment horizontal="center" vertical="center"/>
    </xf>
    <xf numFmtId="0" fontId="44" fillId="34" borderId="34" xfId="0" applyFont="1" applyFill="1" applyBorder="1" applyAlignment="1">
      <alignment horizontal="center" vertical="center"/>
    </xf>
    <xf numFmtId="1" fontId="44" fillId="38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" fontId="25" fillId="37" borderId="72" xfId="0" applyNumberFormat="1" applyFont="1" applyFill="1" applyBorder="1" applyAlignment="1">
      <alignment horizontal="center" vertical="center"/>
    </xf>
    <xf numFmtId="1" fontId="25" fillId="37" borderId="72" xfId="0" applyNumberFormat="1" applyFont="1" applyFill="1" applyBorder="1" applyAlignment="1">
      <alignment horizontal="center" vertical="center"/>
    </xf>
    <xf numFmtId="1" fontId="25" fillId="37" borderId="68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0" fillId="0" borderId="64" xfId="0" applyFont="1" applyBorder="1" applyAlignment="1">
      <alignment horizontal="centerContinuous" vertical="center"/>
    </xf>
    <xf numFmtId="0" fontId="30" fillId="0" borderId="65" xfId="0" applyFont="1" applyBorder="1" applyAlignment="1">
      <alignment horizontal="centerContinuous" vertical="center"/>
    </xf>
    <xf numFmtId="0" fontId="30" fillId="0" borderId="77" xfId="0" applyFont="1" applyBorder="1" applyAlignment="1">
      <alignment horizontal="centerContinuous" vertical="center"/>
    </xf>
    <xf numFmtId="0" fontId="30" fillId="0" borderId="75" xfId="0" applyFont="1" applyBorder="1" applyAlignment="1">
      <alignment horizontal="centerContinuous" vertical="center"/>
    </xf>
    <xf numFmtId="0" fontId="30" fillId="0" borderId="76" xfId="0" applyFont="1" applyBorder="1" applyAlignment="1">
      <alignment horizontal="centerContinuous" vertical="center"/>
    </xf>
    <xf numFmtId="0" fontId="30" fillId="34" borderId="65" xfId="0" applyFont="1" applyFill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44" fillId="0" borderId="24" xfId="0" applyNumberFormat="1" applyFont="1" applyBorder="1" applyAlignment="1" applyProtection="1">
      <alignment horizontal="center" vertical="center"/>
      <protection locked="0"/>
    </xf>
    <xf numFmtId="0" fontId="44" fillId="0" borderId="24" xfId="0" applyFont="1" applyBorder="1" applyAlignment="1" applyProtection="1">
      <alignment horizontal="center" vertical="center"/>
      <protection locked="0"/>
    </xf>
    <xf numFmtId="0" fontId="44" fillId="0" borderId="52" xfId="0" applyFont="1" applyBorder="1" applyAlignment="1">
      <alignment horizontal="center" vertical="center"/>
    </xf>
    <xf numFmtId="1" fontId="42" fillId="38" borderId="24" xfId="0" applyNumberFormat="1" applyFont="1" applyFill="1" applyBorder="1" applyAlignment="1">
      <alignment horizontal="center" vertical="center"/>
    </xf>
    <xf numFmtId="1" fontId="44" fillId="38" borderId="24" xfId="0" applyNumberFormat="1" applyFont="1" applyFill="1" applyBorder="1" applyAlignment="1">
      <alignment horizontal="center" vertical="center"/>
    </xf>
    <xf numFmtId="1" fontId="44" fillId="38" borderId="52" xfId="0" applyNumberFormat="1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/>
    </xf>
    <xf numFmtId="0" fontId="44" fillId="0" borderId="10" xfId="0" applyNumberFormat="1" applyFont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>
      <alignment horizontal="center" vertical="center"/>
    </xf>
    <xf numFmtId="1" fontId="54" fillId="0" borderId="59" xfId="0" applyNumberFormat="1" applyFont="1" applyFill="1" applyBorder="1" applyAlignment="1" applyProtection="1">
      <alignment horizontal="center" vertical="center"/>
      <protection locked="0"/>
    </xf>
    <xf numFmtId="0" fontId="49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65" xfId="0" applyFont="1" applyFill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4" fillId="33" borderId="24" xfId="0" applyFont="1" applyFill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4" fillId="34" borderId="33" xfId="0" applyFont="1" applyFill="1" applyBorder="1" applyAlignment="1" applyProtection="1">
      <alignment horizontal="center" vertical="center"/>
      <protection locked="0"/>
    </xf>
    <xf numFmtId="0" fontId="44" fillId="0" borderId="79" xfId="0" applyFont="1" applyBorder="1" applyAlignment="1">
      <alignment vertical="center"/>
    </xf>
    <xf numFmtId="0" fontId="44" fillId="0" borderId="66" xfId="0" applyFont="1" applyBorder="1" applyAlignment="1" applyProtection="1">
      <alignment horizontal="center" vertical="center"/>
      <protection locked="0"/>
    </xf>
    <xf numFmtId="0" fontId="44" fillId="0" borderId="24" xfId="0" applyFont="1" applyBorder="1" applyAlignment="1" applyProtection="1">
      <alignment horizontal="left" vertical="center" wrapText="1"/>
      <protection locked="0"/>
    </xf>
    <xf numFmtId="0" fontId="44" fillId="0" borderId="24" xfId="0" applyNumberFormat="1" applyFont="1" applyFill="1" applyBorder="1" applyAlignment="1" applyProtection="1">
      <alignment horizontal="center" vertical="center"/>
      <protection locked="0"/>
    </xf>
    <xf numFmtId="0" fontId="42" fillId="0" borderId="24" xfId="0" applyFont="1" applyFill="1" applyBorder="1" applyAlignment="1" applyProtection="1">
      <alignment horizontal="center" vertical="center"/>
      <protection locked="0"/>
    </xf>
    <xf numFmtId="0" fontId="44" fillId="0" borderId="47" xfId="0" applyFont="1" applyBorder="1" applyAlignment="1" applyProtection="1">
      <alignment horizontal="center" vertical="center"/>
      <protection locked="0"/>
    </xf>
    <xf numFmtId="0" fontId="42" fillId="0" borderId="10" xfId="0" applyFont="1" applyFill="1" applyBorder="1" applyAlignment="1">
      <alignment horizontal="left" vertical="center"/>
    </xf>
    <xf numFmtId="0" fontId="44" fillId="33" borderId="0" xfId="0" applyFont="1" applyFill="1" applyBorder="1" applyAlignment="1">
      <alignment vertical="center" wrapText="1"/>
    </xf>
    <xf numFmtId="0" fontId="42" fillId="33" borderId="65" xfId="0" applyFont="1" applyFill="1" applyBorder="1" applyAlignment="1">
      <alignment vertical="center" wrapText="1"/>
    </xf>
    <xf numFmtId="0" fontId="46" fillId="36" borderId="68" xfId="0" applyFont="1" applyFill="1" applyBorder="1" applyAlignment="1">
      <alignment horizontal="center" vertical="center"/>
    </xf>
    <xf numFmtId="0" fontId="46" fillId="36" borderId="70" xfId="0" applyFont="1" applyFill="1" applyBorder="1" applyAlignment="1">
      <alignment horizontal="center" vertical="center"/>
    </xf>
    <xf numFmtId="1" fontId="46" fillId="36" borderId="49" xfId="0" applyNumberFormat="1" applyFont="1" applyFill="1" applyBorder="1" applyAlignment="1">
      <alignment horizontal="center" vertical="center"/>
    </xf>
    <xf numFmtId="1" fontId="46" fillId="36" borderId="72" xfId="0" applyNumberFormat="1" applyFont="1" applyFill="1" applyBorder="1" applyAlignment="1">
      <alignment horizontal="center" vertical="center"/>
    </xf>
    <xf numFmtId="1" fontId="46" fillId="36" borderId="68" xfId="0" applyNumberFormat="1" applyFont="1" applyFill="1" applyBorder="1" applyAlignment="1">
      <alignment horizontal="center" vertical="center"/>
    </xf>
    <xf numFmtId="2" fontId="45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9" xfId="0" applyFont="1" applyBorder="1" applyAlignment="1" applyProtection="1">
      <alignment horizontal="center" vertical="center" wrapText="1"/>
      <protection locked="0"/>
    </xf>
    <xf numFmtId="2" fontId="45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center" vertical="center"/>
    </xf>
    <xf numFmtId="2" fontId="45" fillId="0" borderId="47" xfId="0" applyNumberFormat="1" applyFont="1" applyFill="1" applyBorder="1" applyAlignment="1" applyProtection="1">
      <alignment horizontal="center" vertical="center" wrapText="1"/>
      <protection locked="0"/>
    </xf>
    <xf numFmtId="2" fontId="45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85" fontId="29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187" fontId="31" fillId="0" borderId="0" xfId="0" applyNumberFormat="1" applyFont="1" applyBorder="1" applyAlignment="1">
      <alignment vertical="center"/>
    </xf>
    <xf numFmtId="1" fontId="31" fillId="0" borderId="10" xfId="0" applyNumberFormat="1" applyFont="1" applyBorder="1" applyAlignment="1">
      <alignment horizontal="right" vertical="center"/>
    </xf>
    <xf numFmtId="1" fontId="31" fillId="34" borderId="10" xfId="0" applyNumberFormat="1" applyFont="1" applyFill="1" applyBorder="1" applyAlignment="1">
      <alignment horizontal="right" vertical="center"/>
    </xf>
    <xf numFmtId="1" fontId="31" fillId="0" borderId="0" xfId="0" applyNumberFormat="1" applyFont="1" applyAlignment="1">
      <alignment vertical="center"/>
    </xf>
    <xf numFmtId="1" fontId="49" fillId="0" borderId="0" xfId="0" applyNumberFormat="1" applyFont="1" applyAlignment="1">
      <alignment vertical="center"/>
    </xf>
    <xf numFmtId="1" fontId="31" fillId="0" borderId="19" xfId="0" applyNumberFormat="1" applyFont="1" applyBorder="1" applyAlignment="1">
      <alignment horizontal="right" vertical="center"/>
    </xf>
    <xf numFmtId="0" fontId="31" fillId="0" borderId="27" xfId="0" applyFont="1" applyBorder="1" applyAlignment="1">
      <alignment horizontal="right" vertical="center"/>
    </xf>
    <xf numFmtId="0" fontId="31" fillId="34" borderId="27" xfId="0" applyFont="1" applyFill="1" applyBorder="1" applyAlignment="1">
      <alignment horizontal="right" vertical="center"/>
    </xf>
    <xf numFmtId="0" fontId="31" fillId="34" borderId="34" xfId="0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5" fillId="0" borderId="61" xfId="54" applyFont="1" applyFill="1" applyBorder="1" applyAlignment="1">
      <alignment horizontal="center"/>
      <protection/>
    </xf>
    <xf numFmtId="0" fontId="35" fillId="0" borderId="50" xfId="54" applyFont="1" applyFill="1" applyBorder="1" applyAlignment="1">
      <alignment horizontal="center"/>
      <protection/>
    </xf>
    <xf numFmtId="0" fontId="35" fillId="0" borderId="80" xfId="54" applyFont="1" applyFill="1" applyBorder="1" applyAlignment="1">
      <alignment horizontal="center"/>
      <protection/>
    </xf>
    <xf numFmtId="0" fontId="28" fillId="0" borderId="26" xfId="54" applyFont="1" applyFill="1" applyBorder="1" applyAlignment="1">
      <alignment horizontal="centerContinuous"/>
      <protection/>
    </xf>
    <xf numFmtId="0" fontId="28" fillId="0" borderId="27" xfId="54" applyFont="1" applyFill="1" applyBorder="1" applyAlignment="1">
      <alignment horizontal="centerContinuous"/>
      <protection/>
    </xf>
    <xf numFmtId="0" fontId="28" fillId="0" borderId="34" xfId="54" applyFont="1" applyFill="1" applyBorder="1" applyAlignment="1">
      <alignment horizontal="center"/>
      <protection/>
    </xf>
    <xf numFmtId="0" fontId="35" fillId="0" borderId="19" xfId="54" applyFont="1" applyFill="1" applyBorder="1" applyAlignment="1">
      <alignment horizontal="center" vertical="center"/>
      <protection/>
    </xf>
    <xf numFmtId="0" fontId="35" fillId="0" borderId="10" xfId="54" applyFont="1" applyFill="1" applyBorder="1" applyAlignment="1">
      <alignment horizontal="center" vertical="center"/>
      <protection/>
    </xf>
    <xf numFmtId="0" fontId="35" fillId="0" borderId="33" xfId="54" applyFont="1" applyFill="1" applyBorder="1" applyAlignment="1">
      <alignment horizontal="center" vertical="center"/>
      <protection/>
    </xf>
    <xf numFmtId="0" fontId="35" fillId="0" borderId="26" xfId="54" applyFont="1" applyFill="1" applyBorder="1" applyAlignment="1">
      <alignment horizontal="center" vertical="center"/>
      <protection/>
    </xf>
    <xf numFmtId="0" fontId="35" fillId="0" borderId="27" xfId="54" applyFont="1" applyFill="1" applyBorder="1" applyAlignment="1">
      <alignment horizontal="center" vertical="center"/>
      <protection/>
    </xf>
    <xf numFmtId="0" fontId="35" fillId="0" borderId="34" xfId="54" applyFont="1" applyFill="1" applyBorder="1" applyAlignment="1">
      <alignment horizontal="center" vertical="center"/>
      <protection/>
    </xf>
    <xf numFmtId="1" fontId="32" fillId="33" borderId="10" xfId="0" applyNumberFormat="1" applyFont="1" applyFill="1" applyBorder="1" applyAlignment="1">
      <alignment horizontal="center" vertical="center"/>
    </xf>
    <xf numFmtId="0" fontId="44" fillId="34" borderId="4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1" fontId="44" fillId="33" borderId="25" xfId="0" applyNumberFormat="1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>
      <alignment horizontal="center" vertical="center"/>
    </xf>
    <xf numFmtId="1" fontId="46" fillId="33" borderId="10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 applyProtection="1">
      <alignment horizontal="center" vertical="center" wrapText="1"/>
      <protection locked="0"/>
    </xf>
    <xf numFmtId="0" fontId="45" fillId="34" borderId="33" xfId="0" applyFont="1" applyFill="1" applyBorder="1" applyAlignment="1" applyProtection="1">
      <alignment horizontal="center" vertical="center" wrapText="1"/>
      <protection locked="0"/>
    </xf>
    <xf numFmtId="1" fontId="42" fillId="33" borderId="27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24" fillId="34" borderId="33" xfId="0" applyFont="1" applyFill="1" applyBorder="1" applyAlignment="1">
      <alignment horizontal="center" vertical="center"/>
    </xf>
    <xf numFmtId="0" fontId="30" fillId="34" borderId="81" xfId="0" applyFont="1" applyFill="1" applyBorder="1" applyAlignment="1">
      <alignment horizontal="center" vertical="center"/>
    </xf>
    <xf numFmtId="0" fontId="42" fillId="34" borderId="41" xfId="0" applyFont="1" applyFill="1" applyBorder="1" applyAlignment="1">
      <alignment horizontal="center" vertical="center"/>
    </xf>
    <xf numFmtId="1" fontId="42" fillId="35" borderId="82" xfId="0" applyNumberFormat="1" applyFont="1" applyFill="1" applyBorder="1" applyAlignment="1">
      <alignment horizontal="center" vertical="center"/>
    </xf>
    <xf numFmtId="0" fontId="43" fillId="36" borderId="82" xfId="0" applyFont="1" applyFill="1" applyBorder="1" applyAlignment="1">
      <alignment horizontal="center" vertical="center"/>
    </xf>
    <xf numFmtId="0" fontId="45" fillId="34" borderId="41" xfId="0" applyFont="1" applyFill="1" applyBorder="1" applyAlignment="1" applyProtection="1">
      <alignment horizontal="center" vertical="center" wrapText="1"/>
      <protection locked="0"/>
    </xf>
    <xf numFmtId="1" fontId="25" fillId="37" borderId="82" xfId="0" applyNumberFormat="1" applyFont="1" applyFill="1" applyBorder="1" applyAlignment="1">
      <alignment horizontal="center" vertical="center"/>
    </xf>
    <xf numFmtId="1" fontId="42" fillId="34" borderId="33" xfId="0" applyNumberFormat="1" applyFont="1" applyFill="1" applyBorder="1" applyAlignment="1">
      <alignment horizontal="center" vertical="center"/>
    </xf>
    <xf numFmtId="0" fontId="44" fillId="0" borderId="63" xfId="0" applyFont="1" applyBorder="1" applyAlignment="1">
      <alignment vertical="center"/>
    </xf>
    <xf numFmtId="1" fontId="42" fillId="34" borderId="81" xfId="0" applyNumberFormat="1" applyFont="1" applyFill="1" applyBorder="1" applyAlignment="1">
      <alignment horizontal="center" vertical="center"/>
    </xf>
    <xf numFmtId="1" fontId="42" fillId="35" borderId="82" xfId="0" applyNumberFormat="1" applyFont="1" applyFill="1" applyBorder="1" applyAlignment="1">
      <alignment horizontal="center" vertical="center"/>
    </xf>
    <xf numFmtId="1" fontId="46" fillId="36" borderId="82" xfId="0" applyNumberFormat="1" applyFont="1" applyFill="1" applyBorder="1" applyAlignment="1">
      <alignment horizontal="center" vertical="center"/>
    </xf>
    <xf numFmtId="0" fontId="49" fillId="34" borderId="41" xfId="0" applyFont="1" applyFill="1" applyBorder="1" applyAlignment="1" applyProtection="1">
      <alignment horizontal="center" vertical="center" wrapText="1"/>
      <protection locked="0"/>
    </xf>
    <xf numFmtId="0" fontId="43" fillId="36" borderId="69" xfId="0" applyFont="1" applyFill="1" applyBorder="1" applyAlignment="1">
      <alignment horizontal="center" vertical="center"/>
    </xf>
    <xf numFmtId="1" fontId="25" fillId="37" borderId="69" xfId="0" applyNumberFormat="1" applyFont="1" applyFill="1" applyBorder="1" applyAlignment="1">
      <alignment horizontal="center" vertical="center"/>
    </xf>
    <xf numFmtId="1" fontId="32" fillId="34" borderId="41" xfId="0" applyNumberFormat="1" applyFont="1" applyFill="1" applyBorder="1" applyAlignment="1">
      <alignment horizontal="center" vertical="center"/>
    </xf>
    <xf numFmtId="1" fontId="31" fillId="34" borderId="33" xfId="0" applyNumberFormat="1" applyFont="1" applyFill="1" applyBorder="1" applyAlignment="1">
      <alignment horizontal="right" vertical="center"/>
    </xf>
    <xf numFmtId="1" fontId="31" fillId="34" borderId="74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2" fontId="24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46" xfId="0" applyFont="1" applyFill="1" applyBorder="1" applyAlignment="1">
      <alignment vertical="center" wrapText="1"/>
    </xf>
    <xf numFmtId="0" fontId="30" fillId="0" borderId="83" xfId="0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Fill="1" applyBorder="1" applyAlignment="1">
      <alignment horizontal="center" vertical="center"/>
    </xf>
    <xf numFmtId="1" fontId="30" fillId="0" borderId="21" xfId="0" applyNumberFormat="1" applyFont="1" applyFill="1" applyBorder="1" applyAlignment="1">
      <alignment horizontal="center" vertical="center"/>
    </xf>
    <xf numFmtId="1" fontId="24" fillId="0" borderId="21" xfId="0" applyNumberFormat="1" applyFont="1" applyFill="1" applyBorder="1" applyAlignment="1" applyProtection="1">
      <alignment horizontal="center" vertical="center"/>
      <protection locked="0"/>
    </xf>
    <xf numFmtId="1" fontId="24" fillId="0" borderId="46" xfId="0" applyNumberFormat="1" applyFont="1" applyFill="1" applyBorder="1" applyAlignment="1" applyProtection="1">
      <alignment horizontal="center" vertical="center"/>
      <protection locked="0"/>
    </xf>
    <xf numFmtId="1" fontId="24" fillId="0" borderId="83" xfId="0" applyNumberFormat="1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>
      <alignment horizontal="center" vertical="center"/>
    </xf>
    <xf numFmtId="0" fontId="24" fillId="0" borderId="83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62" fillId="0" borderId="84" xfId="42" applyFont="1" applyBorder="1" applyAlignment="1" applyProtection="1">
      <alignment vertical="center" wrapText="1"/>
      <protection/>
    </xf>
    <xf numFmtId="2" fontId="24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33" xfId="0" applyFont="1" applyFill="1" applyBorder="1" applyAlignment="1">
      <alignment vertical="center" wrapText="1"/>
    </xf>
    <xf numFmtId="0" fontId="30" fillId="0" borderId="59" xfId="0" applyFont="1" applyFill="1" applyBorder="1" applyAlignment="1" applyProtection="1">
      <alignment horizontal="center" vertical="center"/>
      <protection locked="0"/>
    </xf>
    <xf numFmtId="1" fontId="24" fillId="0" borderId="19" xfId="0" applyNumberFormat="1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1" fontId="24" fillId="0" borderId="24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Fill="1" applyBorder="1" applyAlignment="1" applyProtection="1">
      <alignment horizontal="center" vertical="center"/>
      <protection locked="0"/>
    </xf>
    <xf numFmtId="1" fontId="24" fillId="0" borderId="59" xfId="0" applyNumberFormat="1" applyFont="1" applyFill="1" applyBorder="1" applyAlignment="1" applyProtection="1">
      <alignment horizontal="center" vertical="center"/>
      <protection locked="0"/>
    </xf>
    <xf numFmtId="0" fontId="24" fillId="0" borderId="78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0" fontId="62" fillId="0" borderId="58" xfId="42" applyFont="1" applyBorder="1" applyAlignment="1" applyProtection="1">
      <alignment vertical="center" wrapText="1"/>
      <protection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33" xfId="0" applyNumberFormat="1" applyFont="1" applyFill="1" applyBorder="1" applyAlignment="1" applyProtection="1">
      <alignment horizontal="center" vertical="center"/>
      <protection locked="0"/>
    </xf>
    <xf numFmtId="0" fontId="62" fillId="0" borderId="74" xfId="42" applyFont="1" applyBorder="1" applyAlignment="1" applyProtection="1">
      <alignment vertical="center" wrapText="1"/>
      <protection/>
    </xf>
    <xf numFmtId="2" fontId="24" fillId="0" borderId="48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34" xfId="0" applyFont="1" applyFill="1" applyBorder="1" applyAlignment="1">
      <alignment vertical="center" wrapText="1"/>
    </xf>
    <xf numFmtId="0" fontId="30" fillId="0" borderId="60" xfId="0" applyFont="1" applyFill="1" applyBorder="1" applyAlignment="1" applyProtection="1">
      <alignment horizontal="center" vertical="center"/>
      <protection locked="0"/>
    </xf>
    <xf numFmtId="1" fontId="24" fillId="0" borderId="26" xfId="0" applyNumberFormat="1" applyFont="1" applyFill="1" applyBorder="1" applyAlignment="1">
      <alignment horizontal="center" vertical="center"/>
    </xf>
    <xf numFmtId="1" fontId="30" fillId="0" borderId="27" xfId="0" applyNumberFormat="1" applyFont="1" applyFill="1" applyBorder="1" applyAlignment="1">
      <alignment horizontal="center" vertical="center"/>
    </xf>
    <xf numFmtId="1" fontId="24" fillId="0" borderId="52" xfId="0" applyNumberFormat="1" applyFont="1" applyFill="1" applyBorder="1" applyAlignment="1" applyProtection="1">
      <alignment horizontal="center" vertical="center"/>
      <protection locked="0"/>
    </xf>
    <xf numFmtId="1" fontId="24" fillId="0" borderId="60" xfId="0" applyNumberFormat="1" applyFont="1" applyFill="1" applyBorder="1" applyAlignment="1" applyProtection="1">
      <alignment horizontal="center" vertical="center"/>
      <protection locked="0"/>
    </xf>
    <xf numFmtId="0" fontId="24" fillId="0" borderId="79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0" fontId="24" fillId="0" borderId="85" xfId="0" applyFont="1" applyFill="1" applyBorder="1" applyAlignment="1">
      <alignment horizontal="center" vertical="center" wrapText="1"/>
    </xf>
    <xf numFmtId="0" fontId="24" fillId="0" borderId="36" xfId="42" applyFont="1" applyBorder="1" applyAlignment="1" applyProtection="1">
      <alignment horizontal="center" vertical="center" wrapText="1"/>
      <protection/>
    </xf>
    <xf numFmtId="0" fontId="24" fillId="0" borderId="86" xfId="0" applyFont="1" applyFill="1" applyBorder="1" applyAlignment="1">
      <alignment vertical="center" wrapText="1"/>
    </xf>
    <xf numFmtId="1" fontId="24" fillId="0" borderId="43" xfId="0" applyNumberFormat="1" applyFont="1" applyFill="1" applyBorder="1" applyAlignment="1" applyProtection="1">
      <alignment horizontal="center" vertical="center"/>
      <protection locked="0"/>
    </xf>
    <xf numFmtId="0" fontId="24" fillId="0" borderId="59" xfId="0" applyFont="1" applyFill="1" applyBorder="1" applyAlignment="1">
      <alignment horizontal="center" vertical="center"/>
    </xf>
    <xf numFmtId="0" fontId="24" fillId="0" borderId="83" xfId="0" applyFont="1" applyFill="1" applyBorder="1" applyAlignment="1">
      <alignment horizontal="center" vertical="center"/>
    </xf>
    <xf numFmtId="0" fontId="62" fillId="0" borderId="84" xfId="42" applyFont="1" applyFill="1" applyBorder="1" applyAlignment="1" applyProtection="1">
      <alignment vertical="center" wrapText="1"/>
      <protection/>
    </xf>
    <xf numFmtId="2" fontId="24" fillId="0" borderId="66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43" xfId="0" applyFont="1" applyFill="1" applyBorder="1" applyAlignment="1">
      <alignment vertical="center" wrapText="1"/>
    </xf>
    <xf numFmtId="0" fontId="24" fillId="0" borderId="58" xfId="0" applyFont="1" applyFill="1" applyBorder="1" applyAlignment="1">
      <alignment horizontal="center" vertical="center"/>
    </xf>
    <xf numFmtId="0" fontId="62" fillId="0" borderId="74" xfId="42" applyFont="1" applyFill="1" applyBorder="1" applyAlignment="1" applyProtection="1">
      <alignment vertical="center" wrapText="1"/>
      <protection/>
    </xf>
    <xf numFmtId="0" fontId="24" fillId="0" borderId="58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>
      <alignment vertical="center" wrapText="1"/>
    </xf>
    <xf numFmtId="0" fontId="30" fillId="0" borderId="58" xfId="0" applyFont="1" applyFill="1" applyBorder="1" applyAlignment="1" applyProtection="1">
      <alignment horizontal="center" vertical="center"/>
      <protection locked="0"/>
    </xf>
    <xf numFmtId="1" fontId="24" fillId="0" borderId="13" xfId="0" applyNumberFormat="1" applyFont="1" applyFill="1" applyBorder="1" applyAlignment="1">
      <alignment horizontal="center" vertical="center"/>
    </xf>
    <xf numFmtId="1" fontId="30" fillId="0" borderId="24" xfId="0" applyNumberFormat="1" applyFont="1" applyFill="1" applyBorder="1" applyAlignment="1">
      <alignment horizontal="center" vertical="center"/>
    </xf>
    <xf numFmtId="1" fontId="24" fillId="0" borderId="58" xfId="0" applyNumberFormat="1" applyFont="1" applyFill="1" applyBorder="1" applyAlignment="1" applyProtection="1">
      <alignment horizontal="center" vertical="center"/>
      <protection locked="0"/>
    </xf>
    <xf numFmtId="0" fontId="62" fillId="0" borderId="32" xfId="42" applyFont="1" applyFill="1" applyBorder="1" applyAlignment="1" applyProtection="1">
      <alignment vertical="center" wrapText="1"/>
      <protection/>
    </xf>
    <xf numFmtId="0" fontId="62" fillId="0" borderId="32" xfId="42" applyFont="1" applyBorder="1" applyAlignment="1" applyProtection="1">
      <alignment vertical="center" wrapText="1"/>
      <protection/>
    </xf>
    <xf numFmtId="0" fontId="57" fillId="0" borderId="58" xfId="0" applyFont="1" applyFill="1" applyBorder="1" applyAlignment="1">
      <alignment horizontal="center" vertical="center" wrapText="1"/>
    </xf>
    <xf numFmtId="0" fontId="24" fillId="0" borderId="78" xfId="0" applyFont="1" applyFill="1" applyBorder="1" applyAlignment="1">
      <alignment horizontal="left" vertical="center" wrapText="1"/>
    </xf>
    <xf numFmtId="2" fontId="24" fillId="0" borderId="57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25" xfId="0" applyFont="1" applyFill="1" applyBorder="1" applyAlignment="1" applyProtection="1">
      <alignment horizontal="left" vertical="center" wrapText="1"/>
      <protection locked="0"/>
    </xf>
    <xf numFmtId="0" fontId="30" fillId="0" borderId="85" xfId="0" applyFont="1" applyFill="1" applyBorder="1" applyAlignment="1" applyProtection="1">
      <alignment horizontal="center" vertical="center"/>
      <protection locked="0"/>
    </xf>
    <xf numFmtId="1" fontId="24" fillId="0" borderId="29" xfId="0" applyNumberFormat="1" applyFont="1" applyFill="1" applyBorder="1" applyAlignment="1">
      <alignment horizontal="center" vertical="center"/>
    </xf>
    <xf numFmtId="1" fontId="24" fillId="0" borderId="27" xfId="0" applyNumberFormat="1" applyFont="1" applyFill="1" applyBorder="1" applyAlignment="1" applyProtection="1">
      <alignment horizontal="center" vertical="center"/>
      <protection locked="0"/>
    </xf>
    <xf numFmtId="1" fontId="24" fillId="0" borderId="87" xfId="0" applyNumberFormat="1" applyFont="1" applyFill="1" applyBorder="1" applyAlignment="1" applyProtection="1">
      <alignment horizontal="center" vertical="center"/>
      <protection locked="0"/>
    </xf>
    <xf numFmtId="0" fontId="24" fillId="0" borderId="85" xfId="0" applyFont="1" applyFill="1" applyBorder="1" applyAlignment="1">
      <alignment horizontal="center" vertical="center"/>
    </xf>
    <xf numFmtId="0" fontId="57" fillId="0" borderId="88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vertical="center" wrapText="1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vertical="center" wrapText="1"/>
    </xf>
    <xf numFmtId="2" fontId="24" fillId="0" borderId="62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89" xfId="0" applyFont="1" applyFill="1" applyBorder="1" applyAlignment="1" applyProtection="1">
      <alignment horizontal="center" vertical="center"/>
      <protection locked="0"/>
    </xf>
    <xf numFmtId="1" fontId="24" fillId="0" borderId="51" xfId="0" applyNumberFormat="1" applyFont="1" applyFill="1" applyBorder="1" applyAlignment="1">
      <alignment horizontal="center" vertical="center"/>
    </xf>
    <xf numFmtId="1" fontId="24" fillId="0" borderId="84" xfId="0" applyNumberFormat="1" applyFont="1" applyFill="1" applyBorder="1" applyAlignment="1" applyProtection="1">
      <alignment horizontal="center" vertical="center"/>
      <protection locked="0"/>
    </xf>
    <xf numFmtId="0" fontId="24" fillId="0" borderId="61" xfId="0" applyFont="1" applyFill="1" applyBorder="1" applyAlignment="1">
      <alignment horizontal="center" vertical="center"/>
    </xf>
    <xf numFmtId="0" fontId="24" fillId="0" borderId="90" xfId="0" applyFont="1" applyFill="1" applyBorder="1" applyAlignment="1">
      <alignment horizontal="center" vertical="center"/>
    </xf>
    <xf numFmtId="1" fontId="30" fillId="0" borderId="11" xfId="0" applyNumberFormat="1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 applyProtection="1">
      <alignment horizontal="center" vertical="center"/>
      <protection locked="0"/>
    </xf>
    <xf numFmtId="0" fontId="24" fillId="0" borderId="91" xfId="0" applyFont="1" applyFill="1" applyBorder="1" applyAlignment="1">
      <alignment horizontal="center" vertical="center"/>
    </xf>
    <xf numFmtId="1" fontId="24" fillId="0" borderId="74" xfId="0" applyNumberFormat="1" applyFont="1" applyFill="1" applyBorder="1" applyAlignment="1" applyProtection="1">
      <alignment horizontal="center" vertical="center"/>
      <protection locked="0"/>
    </xf>
    <xf numFmtId="0" fontId="62" fillId="0" borderId="74" xfId="42" applyFont="1" applyBorder="1" applyAlignment="1" applyProtection="1">
      <alignment horizontal="center" vertical="center" wrapText="1"/>
      <protection/>
    </xf>
    <xf numFmtId="0" fontId="30" fillId="0" borderId="92" xfId="0" applyFont="1" applyFill="1" applyBorder="1" applyAlignment="1" applyProtection="1">
      <alignment horizontal="center" vertical="center"/>
      <protection locked="0"/>
    </xf>
    <xf numFmtId="1" fontId="24" fillId="0" borderId="32" xfId="0" applyNumberFormat="1" applyFont="1" applyFill="1" applyBorder="1" applyAlignment="1" applyProtection="1">
      <alignment horizontal="center" vertical="center"/>
      <protection locked="0"/>
    </xf>
    <xf numFmtId="0" fontId="57" fillId="0" borderId="74" xfId="0" applyFont="1" applyBorder="1" applyAlignment="1">
      <alignment horizontal="center" vertical="center" wrapText="1"/>
    </xf>
    <xf numFmtId="0" fontId="57" fillId="0" borderId="74" xfId="0" applyFont="1" applyFill="1" applyBorder="1" applyAlignment="1">
      <alignment horizontal="center" vertical="center" wrapText="1"/>
    </xf>
    <xf numFmtId="0" fontId="24" fillId="0" borderId="87" xfId="0" applyFont="1" applyFill="1" applyBorder="1" applyAlignment="1">
      <alignment vertical="center" wrapText="1"/>
    </xf>
    <xf numFmtId="0" fontId="57" fillId="0" borderId="36" xfId="0" applyFont="1" applyBorder="1" applyAlignment="1">
      <alignment horizontal="center" vertical="center" wrapText="1"/>
    </xf>
    <xf numFmtId="0" fontId="24" fillId="0" borderId="46" xfId="0" applyFont="1" applyFill="1" applyBorder="1" applyAlignment="1" applyProtection="1">
      <alignment horizontal="left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1" fontId="24" fillId="0" borderId="65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1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>
      <alignment horizontal="center" vertical="center" wrapText="1"/>
    </xf>
    <xf numFmtId="0" fontId="24" fillId="0" borderId="78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 applyProtection="1">
      <alignment horizontal="left" vertical="center" wrapText="1"/>
      <protection locked="0"/>
    </xf>
    <xf numFmtId="0" fontId="24" fillId="0" borderId="30" xfId="0" applyFont="1" applyFill="1" applyBorder="1" applyAlignment="1">
      <alignment vertical="center" wrapText="1"/>
    </xf>
    <xf numFmtId="0" fontId="24" fillId="0" borderId="93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62" fillId="0" borderId="32" xfId="42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 locked="0"/>
    </xf>
    <xf numFmtId="1" fontId="24" fillId="0" borderId="27" xfId="0" applyNumberFormat="1" applyFont="1" applyFill="1" applyBorder="1" applyAlignment="1">
      <alignment horizontal="center" vertical="center"/>
    </xf>
    <xf numFmtId="0" fontId="63" fillId="0" borderId="27" xfId="0" applyFont="1" applyFill="1" applyBorder="1" applyAlignment="1" applyProtection="1">
      <alignment horizontal="center" vertical="center" wrapText="1"/>
      <protection locked="0"/>
    </xf>
    <xf numFmtId="0" fontId="31" fillId="0" borderId="27" xfId="0" applyFont="1" applyFill="1" applyBorder="1" applyAlignment="1" applyProtection="1">
      <alignment horizontal="center" vertical="center" wrapText="1"/>
      <protection locked="0"/>
    </xf>
    <xf numFmtId="1" fontId="31" fillId="0" borderId="27" xfId="0" applyNumberFormat="1" applyFont="1" applyFill="1" applyBorder="1" applyAlignment="1" applyProtection="1">
      <alignment horizontal="center" vertical="center"/>
      <protection locked="0"/>
    </xf>
    <xf numFmtId="0" fontId="24" fillId="0" borderId="88" xfId="0" applyFont="1" applyFill="1" applyBorder="1" applyAlignment="1">
      <alignment horizontal="center" vertical="center" wrapText="1"/>
    </xf>
    <xf numFmtId="0" fontId="24" fillId="0" borderId="79" xfId="0" applyFont="1" applyFill="1" applyBorder="1" applyAlignment="1">
      <alignment horizontal="center" vertical="center" wrapText="1"/>
    </xf>
    <xf numFmtId="0" fontId="57" fillId="0" borderId="88" xfId="0" applyFont="1" applyBorder="1" applyAlignment="1">
      <alignment horizontal="center" vertical="center" wrapText="1"/>
    </xf>
    <xf numFmtId="1" fontId="44" fillId="0" borderId="52" xfId="0" applyNumberFormat="1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4" fillId="0" borderId="83" xfId="42" applyFont="1" applyBorder="1" applyAlignment="1" applyProtection="1">
      <alignment horizontal="left" vertical="center" wrapText="1"/>
      <protection/>
    </xf>
    <xf numFmtId="0" fontId="64" fillId="0" borderId="58" xfId="42" applyFont="1" applyFill="1" applyBorder="1" applyAlignment="1" applyProtection="1">
      <alignment horizontal="left" vertical="center" wrapText="1"/>
      <protection/>
    </xf>
    <xf numFmtId="0" fontId="64" fillId="0" borderId="74" xfId="42" applyFont="1" applyFill="1" applyBorder="1" applyAlignment="1" applyProtection="1">
      <alignment horizontal="left" vertical="center" wrapText="1"/>
      <protection/>
    </xf>
    <xf numFmtId="0" fontId="64" fillId="0" borderId="85" xfId="42" applyFont="1" applyFill="1" applyBorder="1" applyAlignment="1" applyProtection="1">
      <alignment horizontal="left" vertical="center" wrapText="1"/>
      <protection/>
    </xf>
    <xf numFmtId="0" fontId="64" fillId="0" borderId="84" xfId="42" applyFont="1" applyFill="1" applyBorder="1" applyAlignment="1" applyProtection="1">
      <alignment horizontal="left" vertical="center" wrapText="1"/>
      <protection/>
    </xf>
    <xf numFmtId="0" fontId="64" fillId="0" borderId="32" xfId="42" applyFont="1" applyFill="1" applyBorder="1" applyAlignment="1" applyProtection="1">
      <alignment horizontal="left" vertical="center" wrapText="1"/>
      <protection/>
    </xf>
    <xf numFmtId="0" fontId="64" fillId="0" borderId="32" xfId="42" applyFont="1" applyFill="1" applyBorder="1" applyAlignment="1" applyProtection="1">
      <alignment horizontal="left" vertical="center" wrapText="1" shrinkToFit="1"/>
      <protection/>
    </xf>
    <xf numFmtId="0" fontId="64" fillId="0" borderId="88" xfId="42" applyFont="1" applyFill="1" applyBorder="1" applyAlignment="1" applyProtection="1">
      <alignment horizontal="left" vertical="center" wrapText="1"/>
      <protection/>
    </xf>
    <xf numFmtId="0" fontId="64" fillId="0" borderId="36" xfId="42" applyFont="1" applyFill="1" applyBorder="1" applyAlignment="1" applyProtection="1">
      <alignment horizontal="left" vertical="center" wrapText="1"/>
      <protection/>
    </xf>
    <xf numFmtId="0" fontId="64" fillId="0" borderId="74" xfId="42" applyFont="1" applyBorder="1" applyAlignment="1" applyProtection="1">
      <alignment horizontal="left" vertical="center" wrapText="1"/>
      <protection/>
    </xf>
    <xf numFmtId="0" fontId="59" fillId="0" borderId="0" xfId="0" applyFont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64" fillId="0" borderId="23" xfId="42" applyFont="1" applyBorder="1" applyAlignment="1" applyProtection="1">
      <alignment horizontal="left" vertical="center" wrapText="1"/>
      <protection/>
    </xf>
    <xf numFmtId="0" fontId="64" fillId="0" borderId="0" xfId="42" applyFont="1" applyBorder="1" applyAlignment="1" applyProtection="1">
      <alignment horizontal="left" vertical="center" wrapText="1"/>
      <protection/>
    </xf>
    <xf numFmtId="0" fontId="57" fillId="0" borderId="59" xfId="0" applyFont="1" applyFill="1" applyBorder="1" applyAlignment="1">
      <alignment horizontal="left" vertical="center" wrapText="1"/>
    </xf>
    <xf numFmtId="0" fontId="57" fillId="0" borderId="36" xfId="0" applyFont="1" applyFill="1" applyBorder="1" applyAlignment="1">
      <alignment horizontal="left" vertical="center" wrapText="1"/>
    </xf>
    <xf numFmtId="0" fontId="64" fillId="0" borderId="84" xfId="42" applyFont="1" applyBorder="1" applyAlignment="1" applyProtection="1">
      <alignment horizontal="left" vertical="center" wrapText="1"/>
      <protection/>
    </xf>
    <xf numFmtId="0" fontId="64" fillId="0" borderId="32" xfId="42" applyFont="1" applyBorder="1" applyAlignment="1" applyProtection="1">
      <alignment horizontal="left" vertical="center" wrapText="1"/>
      <protection/>
    </xf>
    <xf numFmtId="0" fontId="57" fillId="0" borderId="60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7" fillId="0" borderId="74" xfId="0" applyFont="1" applyFill="1" applyBorder="1" applyAlignment="1">
      <alignment horizontal="left" vertical="center" wrapText="1"/>
    </xf>
    <xf numFmtId="0" fontId="57" fillId="0" borderId="88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8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14" fillId="0" borderId="86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37" fillId="0" borderId="0" xfId="0" applyFont="1" applyFill="1" applyAlignment="1">
      <alignment horizontal="center"/>
    </xf>
    <xf numFmtId="0" fontId="36" fillId="0" borderId="0" xfId="0" applyFont="1" applyAlignment="1">
      <alignment horizontal="center" vertical="top"/>
    </xf>
    <xf numFmtId="0" fontId="24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0" fontId="28" fillId="0" borderId="44" xfId="0" applyFont="1" applyFill="1" applyBorder="1" applyAlignment="1">
      <alignment horizontal="center" vertical="center" textRotation="90" wrapText="1"/>
    </xf>
    <xf numFmtId="0" fontId="36" fillId="0" borderId="0" xfId="0" applyFont="1" applyFill="1" applyAlignment="1">
      <alignment horizontal="left" vertical="center"/>
    </xf>
    <xf numFmtId="0" fontId="35" fillId="0" borderId="86" xfId="54" applyFont="1" applyFill="1" applyBorder="1" applyAlignment="1">
      <alignment horizontal="center"/>
      <protection/>
    </xf>
    <xf numFmtId="0" fontId="55" fillId="0" borderId="23" xfId="0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35" fillId="0" borderId="23" xfId="54" applyFont="1" applyFill="1" applyBorder="1" applyAlignment="1">
      <alignment horizontal="center"/>
      <protection/>
    </xf>
    <xf numFmtId="0" fontId="28" fillId="0" borderId="50" xfId="0" applyFont="1" applyFill="1" applyBorder="1" applyAlignment="1">
      <alignment horizontal="center" vertical="center" textRotation="90" wrapText="1"/>
    </xf>
    <xf numFmtId="0" fontId="28" fillId="0" borderId="80" xfId="0" applyFont="1" applyFill="1" applyBorder="1" applyAlignment="1">
      <alignment horizontal="center" vertical="center" textRotation="90" wrapText="1"/>
    </xf>
    <xf numFmtId="0" fontId="35" fillId="0" borderId="20" xfId="54" applyFont="1" applyFill="1" applyBorder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8" fillId="0" borderId="94" xfId="0" applyFont="1" applyFill="1" applyBorder="1" applyAlignment="1">
      <alignment horizontal="center" vertical="center" wrapText="1"/>
    </xf>
    <xf numFmtId="0" fontId="28" fillId="0" borderId="95" xfId="0" applyFont="1" applyFill="1" applyBorder="1" applyAlignment="1">
      <alignment horizontal="center" vertical="center" wrapText="1"/>
    </xf>
    <xf numFmtId="0" fontId="28" fillId="0" borderId="96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28" fillId="0" borderId="50" xfId="0" applyFont="1" applyFill="1" applyBorder="1" applyAlignment="1">
      <alignment horizontal="center" vertical="center" textRotation="90"/>
    </xf>
    <xf numFmtId="0" fontId="28" fillId="0" borderId="51" xfId="0" applyFont="1" applyFill="1" applyBorder="1" applyAlignment="1">
      <alignment horizontal="center" vertical="center" textRotation="90"/>
    </xf>
    <xf numFmtId="0" fontId="28" fillId="0" borderId="80" xfId="0" applyFont="1" applyFill="1" applyBorder="1" applyAlignment="1">
      <alignment horizontal="center" vertical="center" textRotation="90"/>
    </xf>
    <xf numFmtId="0" fontId="28" fillId="0" borderId="51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89" xfId="54" applyFont="1" applyFill="1" applyBorder="1" applyAlignment="1">
      <alignment horizontal="center" vertical="center" wrapText="1"/>
      <protection/>
    </xf>
    <xf numFmtId="0" fontId="28" fillId="0" borderId="92" xfId="54" applyFont="1" applyFill="1" applyBorder="1" applyAlignment="1">
      <alignment horizontal="center" vertical="center" wrapText="1"/>
      <protection/>
    </xf>
    <xf numFmtId="0" fontId="0" fillId="0" borderId="92" xfId="54" applyFill="1" applyBorder="1" applyAlignment="1">
      <alignment horizontal="center" vertical="center" wrapText="1"/>
      <protection/>
    </xf>
    <xf numFmtId="0" fontId="0" fillId="0" borderId="85" xfId="54" applyFill="1" applyBorder="1" applyAlignment="1">
      <alignment horizontal="center" vertical="center" wrapText="1"/>
      <protection/>
    </xf>
    <xf numFmtId="0" fontId="26" fillId="0" borderId="21" xfId="0" applyFont="1" applyFill="1" applyBorder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28" fillId="0" borderId="44" xfId="0" applyFont="1" applyFill="1" applyBorder="1" applyAlignment="1">
      <alignment horizontal="center" vertical="center" textRotation="90"/>
    </xf>
    <xf numFmtId="0" fontId="28" fillId="0" borderId="97" xfId="0" applyFont="1" applyFill="1" applyBorder="1" applyAlignment="1">
      <alignment horizontal="center" vertical="center" textRotation="90" wrapText="1"/>
    </xf>
    <xf numFmtId="0" fontId="28" fillId="0" borderId="98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0" fontId="24" fillId="0" borderId="99" xfId="0" applyFont="1" applyFill="1" applyBorder="1" applyAlignment="1">
      <alignment horizontal="left"/>
    </xf>
    <xf numFmtId="0" fontId="24" fillId="0" borderId="79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24" fillId="0" borderId="27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0" xfId="0" applyFill="1" applyBorder="1" applyAlignment="1">
      <alignment/>
    </xf>
    <xf numFmtId="0" fontId="24" fillId="0" borderId="46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46" xfId="0" applyFont="1" applyFill="1" applyBorder="1" applyAlignment="1">
      <alignment horizontal="center"/>
    </xf>
    <xf numFmtId="0" fontId="24" fillId="0" borderId="90" xfId="0" applyFont="1" applyFill="1" applyBorder="1" applyAlignment="1">
      <alignment horizontal="left"/>
    </xf>
    <xf numFmtId="0" fontId="24" fillId="0" borderId="23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26" fillId="0" borderId="98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0" fontId="26" fillId="0" borderId="10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4" fillId="0" borderId="91" xfId="0" applyFont="1" applyFill="1" applyBorder="1" applyAlignment="1">
      <alignment horizontal="left"/>
    </xf>
    <xf numFmtId="0" fontId="24" fillId="0" borderId="78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26" fillId="0" borderId="50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6" fillId="0" borderId="61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35" fillId="0" borderId="23" xfId="54" applyFont="1" applyFill="1" applyBorder="1" applyAlignment="1">
      <alignment/>
      <protection/>
    </xf>
    <xf numFmtId="0" fontId="35" fillId="0" borderId="20" xfId="54" applyFont="1" applyFill="1" applyBorder="1" applyAlignment="1">
      <alignment/>
      <protection/>
    </xf>
    <xf numFmtId="0" fontId="25" fillId="0" borderId="71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 textRotation="90"/>
    </xf>
    <xf numFmtId="0" fontId="24" fillId="0" borderId="47" xfId="0" applyFont="1" applyBorder="1" applyAlignment="1">
      <alignment horizontal="center" vertical="center" textRotation="90"/>
    </xf>
    <xf numFmtId="0" fontId="24" fillId="0" borderId="4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86" xfId="0" applyFont="1" applyBorder="1" applyAlignment="1">
      <alignment horizontal="center" vertical="center" wrapText="1"/>
    </xf>
    <xf numFmtId="0" fontId="24" fillId="0" borderId="83" xfId="0" applyFont="1" applyBorder="1" applyAlignment="1">
      <alignment horizontal="center" vertical="center" textRotation="90" wrapText="1"/>
    </xf>
    <xf numFmtId="0" fontId="24" fillId="0" borderId="59" xfId="0" applyFont="1" applyBorder="1" applyAlignment="1">
      <alignment horizontal="center" vertical="center" textRotation="90" wrapText="1"/>
    </xf>
    <xf numFmtId="0" fontId="24" fillId="0" borderId="45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9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8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/>
    </xf>
    <xf numFmtId="0" fontId="24" fillId="0" borderId="10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textRotation="90" wrapText="1"/>
    </xf>
    <xf numFmtId="0" fontId="24" fillId="38" borderId="10" xfId="0" applyFont="1" applyFill="1" applyBorder="1" applyAlignment="1">
      <alignment horizontal="center" vertical="center"/>
    </xf>
    <xf numFmtId="0" fontId="24" fillId="38" borderId="43" xfId="0" applyFont="1" applyFill="1" applyBorder="1" applyAlignment="1">
      <alignment horizontal="center" vertical="center"/>
    </xf>
    <xf numFmtId="0" fontId="24" fillId="0" borderId="59" xfId="0" applyFont="1" applyBorder="1" applyAlignment="1">
      <alignment horizontal="center" vertical="center" textRotation="90"/>
    </xf>
    <xf numFmtId="0" fontId="24" fillId="0" borderId="19" xfId="0" applyFont="1" applyBorder="1" applyAlignment="1">
      <alignment horizontal="center" vertical="center"/>
    </xf>
    <xf numFmtId="0" fontId="35" fillId="38" borderId="43" xfId="0" applyFont="1" applyFill="1" applyBorder="1" applyAlignment="1">
      <alignment horizontal="center" vertical="center" textRotation="90" wrapText="1"/>
    </xf>
    <xf numFmtId="0" fontId="24" fillId="0" borderId="91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34" borderId="33" xfId="0" applyFont="1" applyFill="1" applyBorder="1" applyAlignment="1">
      <alignment horizontal="center" vertical="center"/>
    </xf>
    <xf numFmtId="0" fontId="24" fillId="0" borderId="81" xfId="0" applyFont="1" applyBorder="1" applyAlignment="1">
      <alignment horizontal="center" vertical="center" textRotation="90" wrapText="1"/>
    </xf>
    <xf numFmtId="0" fontId="24" fillId="0" borderId="35" xfId="0" applyFont="1" applyBorder="1" applyAlignment="1">
      <alignment horizontal="center" vertical="center" textRotation="90" wrapText="1"/>
    </xf>
    <xf numFmtId="0" fontId="24" fillId="0" borderId="41" xfId="0" applyFont="1" applyBorder="1" applyAlignment="1">
      <alignment horizontal="center" vertical="center" textRotation="90" wrapText="1"/>
    </xf>
    <xf numFmtId="0" fontId="24" fillId="38" borderId="10" xfId="0" applyFont="1" applyFill="1" applyBorder="1" applyAlignment="1">
      <alignment horizontal="center" vertical="center" textRotation="90" wrapText="1"/>
    </xf>
    <xf numFmtId="0" fontId="35" fillId="38" borderId="10" xfId="0" applyFont="1" applyFill="1" applyBorder="1" applyAlignment="1">
      <alignment horizontal="center" vertical="center" textRotation="90" wrapText="1"/>
    </xf>
    <xf numFmtId="0" fontId="25" fillId="39" borderId="71" xfId="0" applyFont="1" applyFill="1" applyBorder="1" applyAlignment="1">
      <alignment horizontal="center" vertical="center"/>
    </xf>
    <xf numFmtId="0" fontId="25" fillId="39" borderId="73" xfId="0" applyFont="1" applyFill="1" applyBorder="1" applyAlignment="1">
      <alignment horizontal="center" vertical="center"/>
    </xf>
    <xf numFmtId="0" fontId="25" fillId="39" borderId="69" xfId="0" applyFont="1" applyFill="1" applyBorder="1" applyAlignment="1">
      <alignment horizontal="center" vertical="center"/>
    </xf>
    <xf numFmtId="0" fontId="47" fillId="0" borderId="71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/>
    </xf>
    <xf numFmtId="0" fontId="47" fillId="0" borderId="69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7" fillId="0" borderId="82" xfId="0" applyFont="1" applyBorder="1" applyAlignment="1">
      <alignment horizontal="center" vertical="center"/>
    </xf>
    <xf numFmtId="184" fontId="42" fillId="35" borderId="71" xfId="0" applyNumberFormat="1" applyFont="1" applyFill="1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43" fillId="36" borderId="71" xfId="0" applyFont="1" applyFill="1" applyBorder="1" applyAlignment="1">
      <alignment vertical="center" wrapText="1"/>
    </xf>
    <xf numFmtId="0" fontId="56" fillId="0" borderId="72" xfId="0" applyFont="1" applyBorder="1" applyAlignment="1">
      <alignment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32" fillId="0" borderId="47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48" xfId="0" applyFont="1" applyBorder="1" applyAlignment="1">
      <alignment vertical="center"/>
    </xf>
    <xf numFmtId="0" fontId="32" fillId="0" borderId="27" xfId="0" applyFont="1" applyBorder="1" applyAlignment="1">
      <alignment vertical="center"/>
    </xf>
    <xf numFmtId="185" fontId="25" fillId="39" borderId="62" xfId="0" applyNumberFormat="1" applyFont="1" applyFill="1" applyBorder="1" applyAlignment="1">
      <alignment horizontal="center" vertical="center"/>
    </xf>
    <xf numFmtId="185" fontId="25" fillId="39" borderId="44" xfId="0" applyNumberFormat="1" applyFont="1" applyFill="1" applyBorder="1" applyAlignment="1">
      <alignment horizontal="center" vertical="center"/>
    </xf>
    <xf numFmtId="185" fontId="25" fillId="39" borderId="97" xfId="0" applyNumberFormat="1" applyFont="1" applyFill="1" applyBorder="1" applyAlignment="1">
      <alignment horizontal="center" vertical="center"/>
    </xf>
    <xf numFmtId="0" fontId="32" fillId="0" borderId="66" xfId="0" applyFont="1" applyBorder="1" applyAlignment="1">
      <alignment vertical="center"/>
    </xf>
    <xf numFmtId="0" fontId="32" fillId="0" borderId="24" xfId="0" applyFont="1" applyBorder="1" applyAlignment="1">
      <alignment vertical="center"/>
    </xf>
    <xf numFmtId="0" fontId="24" fillId="33" borderId="33" xfId="0" applyFont="1" applyFill="1" applyBorder="1" applyAlignment="1">
      <alignment horizontal="center" vertical="center" textRotation="90" wrapText="1"/>
    </xf>
    <xf numFmtId="0" fontId="24" fillId="33" borderId="34" xfId="0" applyFont="1" applyFill="1" applyBorder="1" applyAlignment="1">
      <alignment horizontal="center" vertical="center" textRotation="90" wrapText="1"/>
    </xf>
    <xf numFmtId="0" fontId="25" fillId="0" borderId="71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 wrapText="1"/>
    </xf>
    <xf numFmtId="0" fontId="57" fillId="0" borderId="89" xfId="0" applyFont="1" applyBorder="1" applyAlignment="1">
      <alignment horizontal="center" vertical="center" wrapText="1"/>
    </xf>
    <xf numFmtId="0" fontId="57" fillId="0" borderId="92" xfId="0" applyFont="1" applyBorder="1" applyAlignment="1">
      <alignment horizontal="center" vertical="center" wrapText="1"/>
    </xf>
    <xf numFmtId="0" fontId="57" fillId="0" borderId="85" xfId="0" applyFont="1" applyBorder="1" applyAlignment="1">
      <alignment horizontal="center" vertical="center" wrapText="1"/>
    </xf>
    <xf numFmtId="0" fontId="57" fillId="0" borderId="89" xfId="0" applyFont="1" applyBorder="1" applyAlignment="1">
      <alignment horizontal="left" vertical="center" wrapText="1"/>
    </xf>
    <xf numFmtId="0" fontId="57" fillId="0" borderId="92" xfId="0" applyFont="1" applyBorder="1" applyAlignment="1">
      <alignment horizontal="left" vertical="center" wrapText="1"/>
    </xf>
    <xf numFmtId="0" fontId="57" fillId="0" borderId="85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center" vertical="center" textRotation="90" wrapText="1"/>
    </xf>
    <xf numFmtId="0" fontId="24" fillId="0" borderId="48" xfId="0" applyFont="1" applyBorder="1" applyAlignment="1">
      <alignment horizontal="center" vertical="center" textRotation="90" wrapText="1"/>
    </xf>
    <xf numFmtId="0" fontId="24" fillId="33" borderId="10" xfId="0" applyFont="1" applyFill="1" applyBorder="1" applyAlignment="1">
      <alignment horizontal="center" vertical="center"/>
    </xf>
    <xf numFmtId="0" fontId="24" fillId="33" borderId="33" xfId="0" applyFont="1" applyFill="1" applyBorder="1" applyAlignment="1">
      <alignment horizontal="center" vertical="center"/>
    </xf>
    <xf numFmtId="0" fontId="24" fillId="0" borderId="78" xfId="0" applyFont="1" applyBorder="1" applyAlignment="1">
      <alignment horizontal="center" vertical="center" textRotation="90"/>
    </xf>
    <xf numFmtId="0" fontId="24" fillId="0" borderId="79" xfId="0" applyFont="1" applyBorder="1" applyAlignment="1">
      <alignment horizontal="center" vertical="center" textRotation="90"/>
    </xf>
    <xf numFmtId="0" fontId="24" fillId="33" borderId="10" xfId="0" applyFont="1" applyFill="1" applyBorder="1" applyAlignment="1">
      <alignment horizontal="center" vertical="center" textRotation="90" wrapText="1"/>
    </xf>
    <xf numFmtId="0" fontId="24" fillId="33" borderId="27" xfId="0" applyFont="1" applyFill="1" applyBorder="1" applyAlignment="1">
      <alignment horizontal="center" vertical="center" textRotation="90" wrapText="1"/>
    </xf>
    <xf numFmtId="0" fontId="25" fillId="0" borderId="98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textRotation="90"/>
    </xf>
    <xf numFmtId="0" fontId="24" fillId="0" borderId="43" xfId="0" applyFont="1" applyBorder="1" applyAlignment="1">
      <alignment horizontal="center" vertical="center" wrapText="1"/>
    </xf>
    <xf numFmtId="0" fontId="24" fillId="0" borderId="87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57" fillId="0" borderId="89" xfId="0" applyFont="1" applyBorder="1" applyAlignment="1">
      <alignment horizontal="center" vertical="center" textRotation="90" wrapText="1"/>
    </xf>
    <xf numFmtId="0" fontId="57" fillId="0" borderId="92" xfId="0" applyFont="1" applyBorder="1" applyAlignment="1">
      <alignment horizontal="center" vertical="center" textRotation="90" wrapText="1"/>
    </xf>
    <xf numFmtId="0" fontId="57" fillId="0" borderId="85" xfId="0" applyFont="1" applyBorder="1" applyAlignment="1">
      <alignment horizontal="center" vertical="center" textRotation="90" wrapText="1"/>
    </xf>
    <xf numFmtId="0" fontId="0" fillId="0" borderId="43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2_Finansi_bankivska_sprava_ta_straxuvannia_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магістр"/>
      <sheetName val="магістр"/>
      <sheetName val="Вибіркові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vo.ukraine.edu.ua/enrol/index.php?id=1264" TargetMode="External" /><Relationship Id="rId2" Type="http://schemas.openxmlformats.org/officeDocument/2006/relationships/hyperlink" Target="http://vo.ukraine.edu.ua/enrol/index.php?id=10019" TargetMode="External" /><Relationship Id="rId3" Type="http://schemas.openxmlformats.org/officeDocument/2006/relationships/hyperlink" Target="http://vo.ukraine.edu.ua/enrol/index.php?id=9436" TargetMode="External" /><Relationship Id="rId4" Type="http://schemas.openxmlformats.org/officeDocument/2006/relationships/hyperlink" Target="http://vo.ukraine.edu.ua/enrol/index.php?id=185" TargetMode="External" /><Relationship Id="rId5" Type="http://schemas.openxmlformats.org/officeDocument/2006/relationships/hyperlink" Target="http://vo.ukraine.edu.ua/enrol/index.php?id=4603" TargetMode="External" /><Relationship Id="rId6" Type="http://schemas.openxmlformats.org/officeDocument/2006/relationships/hyperlink" Target="http://vo.ukraine.edu.ua/enrol/index.php?id=9957" TargetMode="External" /><Relationship Id="rId7" Type="http://schemas.openxmlformats.org/officeDocument/2006/relationships/hyperlink" Target="http://vo.ukraine.edu.ua/course/view.php?id=5018" TargetMode="External" /><Relationship Id="rId8" Type="http://schemas.openxmlformats.org/officeDocument/2006/relationships/hyperlink" Target="http://vo.ukraine.edu.ua/enrol/index.php?id=8429" TargetMode="External" /><Relationship Id="rId9" Type="http://schemas.openxmlformats.org/officeDocument/2006/relationships/hyperlink" Target="http://vo.ukraine.edu.ua/course/view.php?id=1268" TargetMode="External" /><Relationship Id="rId10" Type="http://schemas.openxmlformats.org/officeDocument/2006/relationships/hyperlink" Target="http://vo.ukraine.edu.ua/enrol/index.php?id=4377" TargetMode="External" /><Relationship Id="rId11" Type="http://schemas.openxmlformats.org/officeDocument/2006/relationships/hyperlink" Target="http://vo.ukraine.edu.ua/enrol/index.php?id=10018" TargetMode="External" /><Relationship Id="rId12" Type="http://schemas.openxmlformats.org/officeDocument/2006/relationships/hyperlink" Target="http://vo.ukraine.edu.ua/enrol/index.php?id=4783" TargetMode="External" /><Relationship Id="rId13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1%d0%be%d0%bd%d0%b4%d0%b0%d1%80%d1%83%d0%ba-%d1%82%d0%" TargetMode="External" /><Relationship Id="rId14" Type="http://schemas.openxmlformats.org/officeDocument/2006/relationships/hyperlink" Target="https://ab.uu.edu.ua/edu-discipline/derzhavnii_finansovii_kontrol" TargetMode="External" /><Relationship Id="rId15" Type="http://schemas.openxmlformats.org/officeDocument/2006/relationships/hyperlink" Target="http://vo.ukraine.edu.ua/enrol/index.php?id=4641" TargetMode="External" /><Relationship Id="rId16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1%d1%83%d0%ba-%d0%bb%d0%b5%d0%be%d0%bd%d1%96%d0%b4-%d0%ba%d1%96%d0%bd%d0%b4%d1%80%d0%b0%d1%82%d0%be%d0%b2%d0%b8%d1%87/" TargetMode="External" /><Relationship Id="rId17" Type="http://schemas.openxmlformats.org/officeDocument/2006/relationships/hyperlink" Target="https://ab.uu.edu.ua/edu-discipline/innovatsiinii_rozvitok_pidpriemstva" TargetMode="External" /><Relationship Id="rId18" Type="http://schemas.openxmlformats.org/officeDocument/2006/relationships/hyperlink" Target="http://vo.ukraine.edu.ua/enrol/index.php?id=9963" TargetMode="External" /><Relationship Id="rId19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 TargetMode="External" /><Relationship Id="rId20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a%d0%be%d0%bd%d0%b4%d1%83%d0%ba%d0%be%d1%86%d0%be%d0%b2%d0%b0-%d0%bd%d0%b5%d0%bb%d1%8f-%d0%b2%d0%b0%d0%bb%d0%b5%d1%80%d1%96%d1%97%d0%b2%d0%bd%d0%b0/" TargetMode="External" /><Relationship Id="rId21" Type="http://schemas.openxmlformats.org/officeDocument/2006/relationships/hyperlink" Target="http://vo.ukraine.edu.ua/enrol/index.php?id=188" TargetMode="External" /><Relationship Id="rId22" Type="http://schemas.openxmlformats.org/officeDocument/2006/relationships/hyperlink" Target="http://vo.ukraine.edu.ua/enrol/index.php?id=790" TargetMode="External" /><Relationship Id="rId23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0%d0%bb%d1%8c-%d1%82%d0%bc%d0%b5%d0%b9%d0%b7%d1%96-%d0%b0%d0%bb%d1%96%d0%bd%d0%b0-%d1%8e%d1%80%d1%96%d1%97%d0%b2%d0%bd%d0%b0/" TargetMode="External" /><Relationship Id="rId24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1%d0%be%d0%bd%d0%b4%d0%b0%d1%80%d1%83%d0%ba-%d1%82%d0%" TargetMode="External" /><Relationship Id="rId25" Type="http://schemas.openxmlformats.org/officeDocument/2006/relationships/hyperlink" Target="https://ab.uu.edu.ua/edu-discipline/okhorona_pratsi_v_galuzi_oo" TargetMode="External" /><Relationship Id="rId26" Type="http://schemas.openxmlformats.org/officeDocument/2006/relationships/hyperlink" Target="https://ab.uu.edu.ua/edu-discipline/zovnishnoekonomichna_diyalnist_pidpriemstva" TargetMode="External" /><Relationship Id="rId27" Type="http://schemas.openxmlformats.org/officeDocument/2006/relationships/hyperlink" Target="http://vo.ukraine.edu.ua/enrol/index.php?id=23" TargetMode="External" /><Relationship Id="rId28" Type="http://schemas.openxmlformats.org/officeDocument/2006/relationships/hyperlink" Target="http://vo.ukraine.edu.ua/course/view.php?id=18" TargetMode="External" /><Relationship Id="rId29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7%d0%b0%d0%b1%d1%83%d1%82%d0%b0-%d0%bd%d0%b0%d0%bd%d1%96-%d0%b2%d1%96%d0%ba%d1%82%d0%be%d1%80%d1%96%d0%b2%d0%bd%d0%b0/" TargetMode="External" /><Relationship Id="rId30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4%d1%83%d1%80%d0%bc%d0%b0%d0%bd-%d1%81%d0%b2%d1%96%d1%82%d0%bb%d0%b0%d0%bd%d0%b0-%d1%81%d1%82%d0%b0%d0%bd%d1%96%d1%81%d0%bb%d0%b0%d0%b2%d1%96%d0%b2%d0%bd%d0%b0/" TargetMode="External" /><Relationship Id="rId31" Type="http://schemas.openxmlformats.org/officeDocument/2006/relationships/hyperlink" Target="https://ab.uu.edu.ua/edu-discipline/politichna_economiya1" TargetMode="External" /><Relationship Id="rId32" Type="http://schemas.openxmlformats.org/officeDocument/2006/relationships/hyperlink" Target="https://ab.uu.edu.ua/edu-discipline/regionalna_ekonomika" TargetMode="External" /><Relationship Id="rId33" Type="http://schemas.openxmlformats.org/officeDocument/2006/relationships/hyperlink" Target="http://vo.ukraine.edu.ua/enrol/index.php?id=8490" TargetMode="External" /><Relationship Id="rId34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0%d0%bb%d1%8c-%d1%82%d0%bc%d0%b5%d0%b9%d0%b7%d1%96-%d0%b0%d0%bb%d1%96%d0%bd%d0%b0-%d1%8e%d1%80%d1%96%d1%97%d0%b2%d0%bd%d0%b0/" TargetMode="External" /><Relationship Id="rId35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c%d0%b8%d1%80%d0%b2%d0%be%d0%b4%d0%b0-%d1%81%d0%b2%d1%96%d1%82%d0%bb%d0%b0%d0%bd%d0%b0-%d1%96%d0%b2%d0%b0%d0%bd%d1%96%d0%b2%d0%bd%d0%b0/" TargetMode="External" /><Relationship Id="rId36" Type="http://schemas.openxmlformats.org/officeDocument/2006/relationships/hyperlink" Target="https://ab.uu.edu.ua/edu-discipline/organizatsiya_pratsi_menedzhera" TargetMode="External" /><Relationship Id="rId37" Type="http://schemas.openxmlformats.org/officeDocument/2006/relationships/hyperlink" Target="https://ab.uu.edu.ua/edu-discipline/mizhnarodni_economichni_vidnosini" TargetMode="External" /><Relationship Id="rId38" Type="http://schemas.openxmlformats.org/officeDocument/2006/relationships/hyperlink" Target="http://vo.ukraine.edu.ua/enrol/index.php?id=21" TargetMode="External" /><Relationship Id="rId39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7%d0%b0%d0%b1%d1%83%d1%82%d0%b0-%d0%bd%d0%b0%d0%bd%d1%96-%d0%b2%d1%96%d0%ba%d1%82%d0%be%d1%80%d1%96%d0%b2%d0%bd%d0%b0/" TargetMode="External" /><Relationship Id="rId40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b%d0%b0%d0%b2%d1%80%d0%b8%d0%bd%d0%b5%d0%bd%d0%ba%d0%b" TargetMode="External" /><Relationship Id="rId41" Type="http://schemas.openxmlformats.org/officeDocument/2006/relationships/hyperlink" Target="https://ab.uu.edu.ua/edu-discipline/ekonometrika" TargetMode="External" /><Relationship Id="rId42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 TargetMode="External" /><Relationship Id="rId43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 TargetMode="External" /><Relationship Id="rId44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 TargetMode="External" /><Relationship Id="rId45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 TargetMode="External" /><Relationship Id="rId46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7%d0%b0%d1%85%d0%b0%d1%80%d1%87%d1%83%d0%ba-%d0%be%d0%" TargetMode="External" /><Relationship Id="rId47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7%d0%b0%d1%85%d0%b0%d1%80%d1%87%d1%83%d0%ba-%d0%be%d0%" TargetMode="External" /><Relationship Id="rId48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7%d0%b0%d1%85%d0%b0%d1%80%d1%87%d1%83%d0%ba-%d0%be%d0%" TargetMode="External" /><Relationship Id="rId49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4%d1%83%d1%80%d0%bc%d0%b0%d0%bd-%d1%81%d0%b2%d1%96%d1%82%d0%bb%d0%b0%d0%bd%d0%b0-%d1%81%d1%82%d0%b0%d0%bd%d1%96%d1%81%d0%bb%d0%b0%d0%b2%d1%96%d0%b2%d0%bd%d0%b0/" TargetMode="External" /><Relationship Id="rId50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4%d1%83%d1%80%d0%bc%d0%b0%d0%bd-%d1%81%d0%b2%d1%96%d1%82%d0%bb%d0%b0%d0%bd%d0%b0-%d1%81%d1%82%d0%b0%d0%bd%d1%96%d1%81%d0%bb%d0%b0%d0%b2%d1%96%d0%b2%d0%bd%d0%b0/" TargetMode="External" /><Relationship Id="rId51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a%d1%83%d1%87%d0%bc%d1%94%d1%94%d0%b2-%d0%be%d0%bb%d0%" TargetMode="External" /><Relationship Id="rId52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 TargetMode="External" /><Relationship Id="rId53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 TargetMode="External" /><Relationship Id="rId54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 TargetMode="External" /><Relationship Id="rId55" Type="http://schemas.openxmlformats.org/officeDocument/2006/relationships/hyperlink" Target="http://iem.uu.edu.ua/%d0%be%d0%bb%d1%96%d0%b9%d0%bd%d0%b8%d0%ba-%d0%b3%d0%b5%d0%be%d1%80%d0%b3%d1%96%d0%b9-%d1%8e%d1%80%d1%96%d0%b9%d0%be%d0%b2%d0%b8%d1%87/" TargetMode="External" /><Relationship Id="rId56" Type="http://schemas.openxmlformats.org/officeDocument/2006/relationships/hyperlink" Target="http://iem.uu.edu.ua/%d0%be%d0%bb%d1%96%d0%b9%d0%bd%d0%b8%d0%ba-%d0%b3%d0%b5%d0%be%d1%80%d0%b3%d1%96%d0%b9-%d1%8e%d1%80%d1%96%d0%b9%d0%be%d0%b2%d0%b8%d1%87/" TargetMode="External" /><Relationship Id="rId57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0%d0%bb%d1%8c-%d1%82%d0%bc%d0%b5%d0%b9%d0%b7%d1%96-%d0%b0%d0%bb%d1%96%d0%bd%d0%b0-%d1%8e%d1%80%d1%96%d1%97%d0%b2%d0%bd%d0%b0/" TargetMode="External" /><Relationship Id="rId58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a%d0%b0%d1%80%d0%bf%d0%b5%d0%bd%d0%ba%d0%be-%d0%be%d0%bb%d1%8c%d0%b3%d0%b0-%d0%b0%d0%bd%d0%b4%d1%80%d1%96%d1%97%d0%b2%d0%bd%d0%b0/" TargetMode="External" /><Relationship Id="rId59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b%d0%b0%d0%b2%d1%80%d0%b8%d0%bd%d0%b5%d0%bd%d0%ba%d0%b" TargetMode="External" /><Relationship Id="rId60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a%d0%be%d0%bd%d0%b4%d1%83%d0%ba%d0%be%d1%86%d0%be%d0%b2%d0%b0-%d0%bd%d0%b5%d0%bb%d1%8f-%d0%b2%d0%b0%d0%bb%d0%b5%d1%80%d1%96%d1%97%d0%b2%d0%bd%d0%b0/" TargetMode="External" /><Relationship Id="rId61" Type="http://schemas.openxmlformats.org/officeDocument/2006/relationships/hyperlink" Target="https://iem.uu.edu.ua/%d1%96%d0%bd%d1%84%d0%be%d1%80%d0%bc%d0%b0%d1%86%d1%96%d1%8f-%d0%bf%d1%80%d0%be-%d0%b7%d0%b0%d0%ba%d0%bb%d0%b0%d0%b4-2/%d0%b2%d0%b8%d0%ba%d0%bb%d0%b0%d0%b4%d0%b0%d1%87%d1%96/%d0%ba%d0%be%d0%bc%d0%b0%d1%80%d1%96%d0%b2%d1%81%d1%8c%d0%b" TargetMode="External" /><Relationship Id="rId62" Type="http://schemas.openxmlformats.org/officeDocument/2006/relationships/hyperlink" Target="http://vo.ukraine.edu.ua/enrol/index.php?id=27" TargetMode="External" /><Relationship Id="rId63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 TargetMode="External" /><Relationship Id="rId64" Type="http://schemas.openxmlformats.org/officeDocument/2006/relationships/hyperlink" Target="https://ab.uu.edu.ua/edu-discipline/ekonomichnii_analiz" TargetMode="External" /><Relationship Id="rId65" Type="http://schemas.openxmlformats.org/officeDocument/2006/relationships/hyperlink" Target="https://ab.uu.edu.ua/edu-discipline/upravlinnya_innovatsiyami" TargetMode="External" /><Relationship Id="rId66" Type="http://schemas.openxmlformats.org/officeDocument/2006/relationships/hyperlink" Target="https://ab.uu.edu.ua/edu-discipline/podatkova_sistema" TargetMode="External" /><Relationship Id="rId67" Type="http://schemas.openxmlformats.org/officeDocument/2006/relationships/hyperlink" Target="https://ab.uu.edu.ua/edu-discipline/tsentralnii_bank_i_groshovo_kreditna_politika" TargetMode="External" /><Relationship Id="rId68" Type="http://schemas.openxmlformats.org/officeDocument/2006/relationships/hyperlink" Target="https://ab.uu.edu.ua/edu-discipline/osnovi_pidpriemnitstva" TargetMode="External" /><Relationship Id="rId69" Type="http://schemas.openxmlformats.org/officeDocument/2006/relationships/hyperlink" Target="https://ab.uu.edu.ua/edu-discipline/publichni_zacupivli" TargetMode="External" /><Relationship Id="rId70" Type="http://schemas.openxmlformats.org/officeDocument/2006/relationships/hyperlink" Target="http://vo.ukraine.edu.ua/enrol/index.php?id=218" TargetMode="External" /><Relationship Id="rId71" Type="http://schemas.openxmlformats.org/officeDocument/2006/relationships/hyperlink" Target="https://ab.uu.edu.ua/edu-discipline/analiz_investitsiinikh_proektiv" TargetMode="External" /><Relationship Id="rId72" Type="http://schemas.openxmlformats.org/officeDocument/2006/relationships/hyperlink" Target="http://vo.ukraine.edu.ua/course/view.php?id=7580" TargetMode="External" /><Relationship Id="rId73" Type="http://schemas.openxmlformats.org/officeDocument/2006/relationships/hyperlink" Target="https://ab.uu.edu.ua/edu-discipline/startup_project" TargetMode="External" /><Relationship Id="rId74" Type="http://schemas.openxmlformats.org/officeDocument/2006/relationships/hyperlink" Target="https://ab.uu.edu.ua/edu-discipline/bankivski_operatsiyi" TargetMode="External" /><Relationship Id="rId75" Type="http://schemas.openxmlformats.org/officeDocument/2006/relationships/hyperlink" Target="https://ab.uu.edu.ua/edu-discipline/finansova_diyalnist_sub_ektiv_gospodaryuvannya" TargetMode="External" /><Relationship Id="rId76" Type="http://schemas.openxmlformats.org/officeDocument/2006/relationships/hyperlink" Target="https://ab.uu.edu.ua/edu-discipline/informatsiinii_menedzhment" TargetMode="External" /><Relationship Id="rId77" Type="http://schemas.openxmlformats.org/officeDocument/2006/relationships/hyperlink" Target="https://ab.uu.edu.ua/edu-discipline/bank_and_credit_management_vsei" TargetMode="External" /><Relationship Id="rId78" Type="http://schemas.openxmlformats.org/officeDocument/2006/relationships/hyperlink" Target="https://ab.uu.edu.ua/edu-discipline/platizhni_sistemi" TargetMode="External" /><Relationship Id="rId79" Type="http://schemas.openxmlformats.org/officeDocument/2006/relationships/hyperlink" Target="https://ab.uu.edu.ua/edu-discipline/strakhovii_menedzhment" TargetMode="External" /><Relationship Id="rId8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717" t="s">
        <v>155</v>
      </c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150"/>
      <c r="O1" s="150"/>
      <c r="P1" s="150"/>
      <c r="Q1" s="151"/>
      <c r="R1" s="717"/>
      <c r="S1" s="717"/>
      <c r="T1" s="717"/>
      <c r="U1" s="717"/>
      <c r="V1" s="717"/>
      <c r="W1" s="717"/>
      <c r="X1" s="717"/>
      <c r="Y1" s="717"/>
      <c r="Z1" s="717"/>
      <c r="AA1" s="149"/>
      <c r="AB1" s="149"/>
      <c r="AC1" s="717"/>
      <c r="AD1" s="717"/>
      <c r="AE1" s="717"/>
      <c r="AF1" s="717"/>
      <c r="AG1" s="717"/>
      <c r="AH1" s="717"/>
      <c r="AI1" s="717"/>
      <c r="AJ1" s="717"/>
      <c r="AK1" s="717"/>
      <c r="AL1" s="149"/>
      <c r="AM1" s="155"/>
      <c r="AN1" s="717"/>
      <c r="AO1" s="717"/>
      <c r="AP1" s="717"/>
      <c r="AQ1" s="717"/>
      <c r="AR1" s="717"/>
      <c r="AS1" s="717"/>
      <c r="AT1" s="717"/>
      <c r="AU1" s="717"/>
      <c r="AV1" s="717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731"/>
      <c r="S2" s="731"/>
      <c r="T2" s="731"/>
      <c r="U2" s="731"/>
      <c r="V2" s="731"/>
      <c r="W2" s="731"/>
      <c r="X2" s="731"/>
      <c r="Y2" s="731"/>
      <c r="Z2" s="731"/>
      <c r="AA2" s="731"/>
      <c r="AB2" s="148"/>
      <c r="AC2" s="731"/>
      <c r="AD2" s="731"/>
      <c r="AE2" s="731"/>
      <c r="AF2" s="731"/>
      <c r="AG2" s="731"/>
      <c r="AH2" s="731"/>
      <c r="AI2" s="731"/>
      <c r="AJ2" s="731"/>
      <c r="AK2" s="731"/>
      <c r="AL2" s="731"/>
      <c r="AM2" s="156"/>
      <c r="AN2" s="725"/>
      <c r="AO2" s="725"/>
      <c r="AP2" s="725"/>
      <c r="AQ2" s="725"/>
      <c r="AR2" s="725"/>
      <c r="AS2" s="725"/>
      <c r="AT2" s="725"/>
      <c r="AU2" s="725"/>
      <c r="AV2" s="725"/>
      <c r="AW2" s="725"/>
      <c r="AX2" s="134"/>
      <c r="AY2" s="727" t="s">
        <v>156</v>
      </c>
      <c r="AZ2" s="727"/>
      <c r="BA2" s="727"/>
      <c r="BB2" s="727"/>
      <c r="BC2" s="727"/>
      <c r="BD2" s="727"/>
      <c r="BE2" s="727"/>
      <c r="BF2" s="727"/>
      <c r="BG2" s="727"/>
      <c r="BH2" s="727"/>
      <c r="BI2" s="727"/>
      <c r="BJ2" s="727"/>
      <c r="BK2" s="88"/>
    </row>
    <row r="3" spans="1:63" ht="18.75">
      <c r="A3" s="721" t="s">
        <v>228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89"/>
      <c r="Q3" s="89"/>
      <c r="R3" s="724"/>
      <c r="S3" s="724"/>
      <c r="T3" s="724"/>
      <c r="U3" s="724"/>
      <c r="V3" s="724"/>
      <c r="W3" s="724"/>
      <c r="X3" s="724"/>
      <c r="Y3" s="724"/>
      <c r="Z3" s="724"/>
      <c r="AA3" s="724"/>
      <c r="AB3" s="140"/>
      <c r="AC3" s="723"/>
      <c r="AD3" s="723"/>
      <c r="AE3" s="723"/>
      <c r="AF3" s="723"/>
      <c r="AG3" s="723"/>
      <c r="AH3" s="723"/>
      <c r="AI3" s="723"/>
      <c r="AJ3" s="723"/>
      <c r="AK3" s="723"/>
      <c r="AL3" s="723"/>
      <c r="AM3" s="140"/>
      <c r="AN3" s="723"/>
      <c r="AO3" s="723"/>
      <c r="AP3" s="723"/>
      <c r="AQ3" s="723"/>
      <c r="AR3" s="723"/>
      <c r="AS3" s="723"/>
      <c r="AT3" s="723"/>
      <c r="AU3" s="723"/>
      <c r="AV3" s="723"/>
      <c r="AW3" s="723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722" t="s">
        <v>158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89"/>
      <c r="Q4" s="89"/>
      <c r="R4" s="723"/>
      <c r="S4" s="723"/>
      <c r="T4" s="723"/>
      <c r="U4" s="723"/>
      <c r="V4" s="723"/>
      <c r="W4" s="723"/>
      <c r="X4" s="723"/>
      <c r="Y4" s="723"/>
      <c r="Z4" s="723"/>
      <c r="AA4" s="723"/>
      <c r="AB4" s="147"/>
      <c r="AC4" s="723"/>
      <c r="AD4" s="723"/>
      <c r="AE4" s="723"/>
      <c r="AF4" s="723"/>
      <c r="AG4" s="723"/>
      <c r="AH4" s="723"/>
      <c r="AI4" s="723"/>
      <c r="AJ4" s="723"/>
      <c r="AK4" s="723"/>
      <c r="AL4" s="723"/>
      <c r="AM4" s="154"/>
      <c r="AN4" s="723"/>
      <c r="AO4" s="723"/>
      <c r="AP4" s="723"/>
      <c r="AQ4" s="723"/>
      <c r="AR4" s="723"/>
      <c r="AS4" s="723"/>
      <c r="AT4" s="723"/>
      <c r="AU4" s="723"/>
      <c r="AV4" s="723"/>
      <c r="AW4" s="723"/>
      <c r="AX4" s="87"/>
      <c r="AY4" s="87"/>
      <c r="AZ4" s="87"/>
      <c r="BA4" s="87"/>
      <c r="BB4" s="728" t="s">
        <v>225</v>
      </c>
      <c r="BC4" s="729"/>
      <c r="BD4" s="729"/>
      <c r="BE4" s="729"/>
      <c r="BF4" s="729"/>
      <c r="BG4" s="729"/>
      <c r="BH4" s="729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730" t="s">
        <v>227</v>
      </c>
      <c r="U9" s="730"/>
      <c r="V9" s="730"/>
      <c r="W9" s="730"/>
      <c r="X9" s="730"/>
      <c r="Y9" s="730"/>
      <c r="Z9" s="730"/>
      <c r="AA9" s="730"/>
      <c r="AB9" s="730"/>
      <c r="AC9" s="730"/>
      <c r="AD9" s="730"/>
      <c r="AE9" s="730"/>
      <c r="AF9" s="730"/>
      <c r="AG9" s="730"/>
      <c r="AH9" s="730"/>
      <c r="AI9" s="730"/>
      <c r="AJ9" s="730"/>
      <c r="AK9" s="730"/>
      <c r="AL9" s="730"/>
      <c r="AM9" s="730"/>
      <c r="AN9" s="730"/>
      <c r="AO9" s="730"/>
      <c r="AP9" s="730"/>
      <c r="AQ9" s="730"/>
      <c r="AR9" s="730"/>
      <c r="AS9" s="730"/>
      <c r="AT9" s="730"/>
      <c r="AU9" s="730"/>
      <c r="AV9" s="730"/>
      <c r="AW9" s="730"/>
      <c r="AX9" s="730"/>
      <c r="AY9" s="730"/>
      <c r="AZ9" s="730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714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718" t="s">
        <v>169</v>
      </c>
      <c r="L14" s="719"/>
      <c r="M14" s="719"/>
      <c r="N14" s="720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718" t="s">
        <v>174</v>
      </c>
      <c r="AG14" s="719"/>
      <c r="AH14" s="719"/>
      <c r="AI14" s="719"/>
      <c r="AJ14" s="720"/>
      <c r="AK14" s="718" t="s">
        <v>175</v>
      </c>
      <c r="AL14" s="719"/>
      <c r="AM14" s="719"/>
      <c r="AN14" s="163"/>
      <c r="AO14" s="160" t="s">
        <v>176</v>
      </c>
      <c r="AP14" s="96"/>
      <c r="AQ14" s="96"/>
      <c r="AR14" s="96"/>
      <c r="AS14" s="718" t="s">
        <v>177</v>
      </c>
      <c r="AT14" s="719"/>
      <c r="AU14" s="719"/>
      <c r="AV14" s="719"/>
      <c r="AW14" s="720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726" t="s">
        <v>185</v>
      </c>
      <c r="BI14" s="726" t="s">
        <v>186</v>
      </c>
      <c r="BJ14" s="726" t="s">
        <v>166</v>
      </c>
      <c r="BK14" s="88"/>
    </row>
    <row r="15" spans="1:63" ht="15">
      <c r="A15" s="715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715"/>
      <c r="BI15" s="715"/>
      <c r="BJ15" s="715"/>
      <c r="BK15" s="88"/>
    </row>
    <row r="16" spans="1:63" ht="15">
      <c r="A16" s="715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715"/>
      <c r="BI16" s="715"/>
      <c r="BJ16" s="715"/>
      <c r="BK16" s="88"/>
    </row>
    <row r="17" spans="1:63" ht="15.75" thickBot="1">
      <c r="A17" s="716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716"/>
      <c r="BI17" s="716"/>
      <c r="BJ17" s="716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N4:AW4"/>
    <mergeCell ref="AC3:AL3"/>
    <mergeCell ref="AK14:AM14"/>
    <mergeCell ref="AS14:AW14"/>
    <mergeCell ref="R2:AA2"/>
    <mergeCell ref="AC2:AL2"/>
    <mergeCell ref="AN1:AV1"/>
    <mergeCell ref="AN2:AW2"/>
    <mergeCell ref="AN3:AW3"/>
    <mergeCell ref="AF14:AJ14"/>
    <mergeCell ref="AC1:AK1"/>
    <mergeCell ref="BJ14:BJ17"/>
    <mergeCell ref="AY2:BJ2"/>
    <mergeCell ref="BB4:BH4"/>
    <mergeCell ref="BH14:BH17"/>
    <mergeCell ref="BI14:BI17"/>
    <mergeCell ref="A14:A17"/>
    <mergeCell ref="B1:M1"/>
    <mergeCell ref="R1:Z1"/>
    <mergeCell ref="K14:N14"/>
    <mergeCell ref="A3:O3"/>
    <mergeCell ref="A4:O4"/>
    <mergeCell ref="R4:AA4"/>
    <mergeCell ref="R3:AA3"/>
    <mergeCell ref="T9:AZ9"/>
    <mergeCell ref="AC4:AL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717" t="s">
        <v>155</v>
      </c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150"/>
      <c r="O1" s="150"/>
      <c r="P1" s="150"/>
      <c r="Q1" s="151"/>
      <c r="R1" s="717"/>
      <c r="S1" s="717"/>
      <c r="T1" s="717"/>
      <c r="U1" s="717"/>
      <c r="V1" s="717"/>
      <c r="W1" s="717"/>
      <c r="X1" s="717"/>
      <c r="Y1" s="717"/>
      <c r="Z1" s="717"/>
      <c r="AA1" s="149"/>
      <c r="AB1" s="149"/>
      <c r="AC1" s="717"/>
      <c r="AD1" s="717"/>
      <c r="AE1" s="717"/>
      <c r="AF1" s="717"/>
      <c r="AG1" s="717"/>
      <c r="AH1" s="717"/>
      <c r="AI1" s="717"/>
      <c r="AJ1" s="717"/>
      <c r="AK1" s="717"/>
      <c r="AL1" s="149"/>
      <c r="AM1" s="155"/>
      <c r="AN1" s="717"/>
      <c r="AO1" s="717"/>
      <c r="AP1" s="717"/>
      <c r="AQ1" s="717"/>
      <c r="AR1" s="717"/>
      <c r="AS1" s="717"/>
      <c r="AT1" s="717"/>
      <c r="AU1" s="717"/>
      <c r="AV1" s="717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731"/>
      <c r="S2" s="731"/>
      <c r="T2" s="731"/>
      <c r="U2" s="731"/>
      <c r="V2" s="731"/>
      <c r="W2" s="731"/>
      <c r="X2" s="731"/>
      <c r="Y2" s="731"/>
      <c r="Z2" s="731"/>
      <c r="AA2" s="731"/>
      <c r="AB2" s="148"/>
      <c r="AC2" s="731"/>
      <c r="AD2" s="731"/>
      <c r="AE2" s="731"/>
      <c r="AF2" s="731"/>
      <c r="AG2" s="731"/>
      <c r="AH2" s="731"/>
      <c r="AI2" s="731"/>
      <c r="AJ2" s="731"/>
      <c r="AK2" s="731"/>
      <c r="AL2" s="731"/>
      <c r="AM2" s="156"/>
      <c r="AN2" s="725"/>
      <c r="AO2" s="725"/>
      <c r="AP2" s="725"/>
      <c r="AQ2" s="725"/>
      <c r="AR2" s="725"/>
      <c r="AS2" s="725"/>
      <c r="AT2" s="725"/>
      <c r="AU2" s="725"/>
      <c r="AV2" s="725"/>
      <c r="AW2" s="725"/>
      <c r="AX2" s="134"/>
      <c r="AY2" s="727" t="s">
        <v>156</v>
      </c>
      <c r="AZ2" s="727"/>
      <c r="BA2" s="727"/>
      <c r="BB2" s="727"/>
      <c r="BC2" s="727"/>
      <c r="BD2" s="727"/>
      <c r="BE2" s="727"/>
      <c r="BF2" s="727"/>
      <c r="BG2" s="727"/>
      <c r="BH2" s="727"/>
      <c r="BI2" s="727"/>
      <c r="BJ2" s="727"/>
      <c r="BK2" s="88"/>
    </row>
    <row r="3" spans="1:63" ht="18.75">
      <c r="A3" s="721" t="s">
        <v>247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89"/>
      <c r="Q3" s="89"/>
      <c r="R3" s="724"/>
      <c r="S3" s="724"/>
      <c r="T3" s="724"/>
      <c r="U3" s="724"/>
      <c r="V3" s="724"/>
      <c r="W3" s="724"/>
      <c r="X3" s="724"/>
      <c r="Y3" s="724"/>
      <c r="Z3" s="724"/>
      <c r="AA3" s="724"/>
      <c r="AB3" s="140"/>
      <c r="AC3" s="723"/>
      <c r="AD3" s="723"/>
      <c r="AE3" s="723"/>
      <c r="AF3" s="723"/>
      <c r="AG3" s="723"/>
      <c r="AH3" s="723"/>
      <c r="AI3" s="723"/>
      <c r="AJ3" s="723"/>
      <c r="AK3" s="723"/>
      <c r="AL3" s="723"/>
      <c r="AM3" s="140"/>
      <c r="AN3" s="723"/>
      <c r="AO3" s="723"/>
      <c r="AP3" s="723"/>
      <c r="AQ3" s="723"/>
      <c r="AR3" s="723"/>
      <c r="AS3" s="723"/>
      <c r="AT3" s="723"/>
      <c r="AU3" s="723"/>
      <c r="AV3" s="723"/>
      <c r="AW3" s="723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722" t="s">
        <v>158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89"/>
      <c r="Q4" s="89"/>
      <c r="R4" s="723"/>
      <c r="S4" s="723"/>
      <c r="T4" s="723"/>
      <c r="U4" s="723"/>
      <c r="V4" s="723"/>
      <c r="W4" s="723"/>
      <c r="X4" s="723"/>
      <c r="Y4" s="723"/>
      <c r="Z4" s="723"/>
      <c r="AA4" s="723"/>
      <c r="AB4" s="147"/>
      <c r="AC4" s="723"/>
      <c r="AD4" s="723"/>
      <c r="AE4" s="723"/>
      <c r="AF4" s="723"/>
      <c r="AG4" s="723"/>
      <c r="AH4" s="723"/>
      <c r="AI4" s="723"/>
      <c r="AJ4" s="723"/>
      <c r="AK4" s="723"/>
      <c r="AL4" s="723"/>
      <c r="AM4" s="154"/>
      <c r="AN4" s="723"/>
      <c r="AO4" s="723"/>
      <c r="AP4" s="723"/>
      <c r="AQ4" s="723"/>
      <c r="AR4" s="723"/>
      <c r="AS4" s="723"/>
      <c r="AT4" s="723"/>
      <c r="AU4" s="723"/>
      <c r="AV4" s="723"/>
      <c r="AW4" s="723"/>
      <c r="AX4" s="87"/>
      <c r="AY4" s="87"/>
      <c r="AZ4" s="87"/>
      <c r="BA4" s="87"/>
      <c r="BB4" s="728" t="s">
        <v>225</v>
      </c>
      <c r="BC4" s="729"/>
      <c r="BD4" s="729"/>
      <c r="BE4" s="729"/>
      <c r="BF4" s="729"/>
      <c r="BG4" s="729"/>
      <c r="BH4" s="729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730" t="s">
        <v>227</v>
      </c>
      <c r="U9" s="730"/>
      <c r="V9" s="730"/>
      <c r="W9" s="730"/>
      <c r="X9" s="730"/>
      <c r="Y9" s="730"/>
      <c r="Z9" s="730"/>
      <c r="AA9" s="730"/>
      <c r="AB9" s="730"/>
      <c r="AC9" s="730"/>
      <c r="AD9" s="730"/>
      <c r="AE9" s="730"/>
      <c r="AF9" s="730"/>
      <c r="AG9" s="730"/>
      <c r="AH9" s="730"/>
      <c r="AI9" s="730"/>
      <c r="AJ9" s="730"/>
      <c r="AK9" s="730"/>
      <c r="AL9" s="730"/>
      <c r="AM9" s="730"/>
      <c r="AN9" s="730"/>
      <c r="AO9" s="730"/>
      <c r="AP9" s="730"/>
      <c r="AQ9" s="730"/>
      <c r="AR9" s="730"/>
      <c r="AS9" s="730"/>
      <c r="AT9" s="730"/>
      <c r="AU9" s="730"/>
      <c r="AV9" s="730"/>
      <c r="AW9" s="730"/>
      <c r="AX9" s="730"/>
      <c r="AY9" s="730"/>
      <c r="AZ9" s="730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714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718" t="s">
        <v>175</v>
      </c>
      <c r="AK14" s="719"/>
      <c r="AL14" s="719"/>
      <c r="AM14" s="719"/>
      <c r="AN14" s="720"/>
      <c r="AO14" s="96" t="s">
        <v>176</v>
      </c>
      <c r="AP14" s="96"/>
      <c r="AQ14" s="96"/>
      <c r="AR14" s="96"/>
      <c r="AS14" s="718" t="s">
        <v>177</v>
      </c>
      <c r="AT14" s="719"/>
      <c r="AU14" s="719"/>
      <c r="AV14" s="720"/>
      <c r="AW14" s="718" t="s">
        <v>178</v>
      </c>
      <c r="AX14" s="719"/>
      <c r="AY14" s="719"/>
      <c r="AZ14" s="719"/>
      <c r="BA14" s="720"/>
      <c r="BB14" s="96" t="s">
        <v>179</v>
      </c>
      <c r="BC14" s="726" t="s">
        <v>241</v>
      </c>
      <c r="BD14" s="726" t="s">
        <v>243</v>
      </c>
      <c r="BE14" s="726" t="s">
        <v>242</v>
      </c>
      <c r="BF14" s="734" t="s">
        <v>244</v>
      </c>
      <c r="BG14" s="726" t="s">
        <v>245</v>
      </c>
      <c r="BH14" s="726" t="s">
        <v>185</v>
      </c>
      <c r="BI14" s="726" t="s">
        <v>186</v>
      </c>
      <c r="BJ14" s="726" t="s">
        <v>166</v>
      </c>
      <c r="BK14" s="88"/>
    </row>
    <row r="15" spans="1:63" ht="15">
      <c r="A15" s="715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732"/>
      <c r="BD15" s="732"/>
      <c r="BE15" s="732"/>
      <c r="BF15" s="735"/>
      <c r="BG15" s="732"/>
      <c r="BH15" s="715"/>
      <c r="BI15" s="715"/>
      <c r="BJ15" s="715"/>
      <c r="BK15" s="88"/>
    </row>
    <row r="16" spans="1:63" ht="15">
      <c r="A16" s="715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732"/>
      <c r="BD16" s="732"/>
      <c r="BE16" s="732"/>
      <c r="BF16" s="735"/>
      <c r="BG16" s="732"/>
      <c r="BH16" s="715"/>
      <c r="BI16" s="715"/>
      <c r="BJ16" s="715"/>
      <c r="BK16" s="88"/>
    </row>
    <row r="17" spans="1:63" ht="15" customHeight="1" thickBot="1">
      <c r="A17" s="716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733"/>
      <c r="BD17" s="733"/>
      <c r="BE17" s="733"/>
      <c r="BF17" s="736"/>
      <c r="BG17" s="733"/>
      <c r="BH17" s="716"/>
      <c r="BI17" s="716"/>
      <c r="BJ17" s="716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A14:A17"/>
    <mergeCell ref="AC3:AL3"/>
    <mergeCell ref="AC2:AL2"/>
    <mergeCell ref="B1:M1"/>
    <mergeCell ref="R1:Z1"/>
    <mergeCell ref="A3:O3"/>
    <mergeCell ref="A4:O4"/>
    <mergeCell ref="R4:AA4"/>
    <mergeCell ref="R3:AA3"/>
    <mergeCell ref="R2:AA2"/>
    <mergeCell ref="BE14:BE17"/>
    <mergeCell ref="BJ14:BJ17"/>
    <mergeCell ref="AY2:BJ2"/>
    <mergeCell ref="BB4:BH4"/>
    <mergeCell ref="BH14:BH17"/>
    <mergeCell ref="BI14:BI17"/>
    <mergeCell ref="T9:AZ9"/>
    <mergeCell ref="AC4:AL4"/>
    <mergeCell ref="BG14:BG17"/>
    <mergeCell ref="BF14:BF17"/>
    <mergeCell ref="BD14:BD17"/>
    <mergeCell ref="AN1:AV1"/>
    <mergeCell ref="AN2:AW2"/>
    <mergeCell ref="AW14:BA14"/>
    <mergeCell ref="AJ14:AN14"/>
    <mergeCell ref="AS14:AV14"/>
    <mergeCell ref="AC1:AK1"/>
    <mergeCell ref="AN3:AW3"/>
    <mergeCell ref="AN4:AW4"/>
    <mergeCell ref="BC14:BC17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A1:BR39"/>
  <sheetViews>
    <sheetView showZeros="0" view="pageBreakPreview" zoomScale="136" zoomScaleNormal="95" zoomScaleSheetLayoutView="136" zoomScalePageLayoutView="48" workbookViewId="0" topLeftCell="A76">
      <selection activeCell="M6" sqref="M6:AN6"/>
    </sheetView>
  </sheetViews>
  <sheetFormatPr defaultColWidth="9.00390625" defaultRowHeight="12.75"/>
  <cols>
    <col min="1" max="1" width="5.875" style="199" customWidth="1"/>
    <col min="2" max="7" width="2.625" style="199" customWidth="1"/>
    <col min="8" max="10" width="2.875" style="199" customWidth="1"/>
    <col min="11" max="31" width="2.625" style="199" customWidth="1"/>
    <col min="32" max="32" width="3.125" style="199" customWidth="1"/>
    <col min="33" max="53" width="2.625" style="199" customWidth="1"/>
    <col min="54" max="54" width="0.12890625" style="199" customWidth="1"/>
    <col min="55" max="71" width="5.375" style="199" customWidth="1"/>
    <col min="72" max="16384" width="9.125" style="199" customWidth="1"/>
  </cols>
  <sheetData>
    <row r="1" spans="2:56" s="202" customFormat="1" ht="21" customHeight="1">
      <c r="B1" s="205"/>
      <c r="C1" s="205"/>
      <c r="D1" s="205"/>
      <c r="E1" s="205"/>
      <c r="F1" s="205"/>
      <c r="G1" s="205"/>
      <c r="H1" s="205"/>
      <c r="I1" s="753" t="s">
        <v>306</v>
      </c>
      <c r="J1" s="753"/>
      <c r="K1" s="753"/>
      <c r="L1" s="753"/>
      <c r="M1" s="753"/>
      <c r="N1" s="753"/>
      <c r="O1" s="753"/>
      <c r="P1" s="753"/>
      <c r="Q1" s="753"/>
      <c r="R1" s="753"/>
      <c r="S1" s="753"/>
      <c r="T1" s="753"/>
      <c r="U1" s="753"/>
      <c r="V1" s="753"/>
      <c r="W1" s="753"/>
      <c r="X1" s="753"/>
      <c r="Y1" s="753"/>
      <c r="Z1" s="753"/>
      <c r="AA1" s="753"/>
      <c r="AB1" s="753"/>
      <c r="AC1" s="753"/>
      <c r="AD1" s="753"/>
      <c r="AE1" s="753"/>
      <c r="AF1" s="753"/>
      <c r="AG1" s="753"/>
      <c r="AH1" s="753"/>
      <c r="AI1" s="753"/>
      <c r="AJ1" s="753"/>
      <c r="AK1" s="753"/>
      <c r="AL1" s="753"/>
      <c r="AM1" s="753"/>
      <c r="AN1" s="753"/>
      <c r="AO1" s="753"/>
      <c r="AP1" s="753"/>
      <c r="AQ1" s="753"/>
      <c r="AR1" s="753"/>
      <c r="AS1" s="204"/>
      <c r="AT1" s="204"/>
      <c r="AU1" s="204"/>
      <c r="AV1" s="204"/>
      <c r="AW1" s="204"/>
      <c r="AX1" s="204"/>
      <c r="AY1" s="204"/>
      <c r="AZ1" s="204"/>
      <c r="BA1" s="204"/>
      <c r="BB1" s="203"/>
      <c r="BC1" s="203"/>
      <c r="BD1" s="203"/>
    </row>
    <row r="2" spans="2:53" s="202" customFormat="1" ht="16.5" customHeight="1">
      <c r="B2" s="205"/>
      <c r="C2" s="205"/>
      <c r="D2" s="205"/>
      <c r="E2" s="205"/>
      <c r="F2" s="205"/>
      <c r="G2" s="205"/>
      <c r="H2" s="205"/>
      <c r="I2" s="754" t="s">
        <v>579</v>
      </c>
      <c r="J2" s="754"/>
      <c r="K2" s="754"/>
      <c r="L2" s="754"/>
      <c r="M2" s="754"/>
      <c r="N2" s="754"/>
      <c r="O2" s="754"/>
      <c r="P2" s="754"/>
      <c r="Q2" s="754"/>
      <c r="R2" s="754"/>
      <c r="S2" s="754"/>
      <c r="T2" s="754"/>
      <c r="U2" s="754"/>
      <c r="V2" s="754"/>
      <c r="W2" s="754"/>
      <c r="X2" s="754"/>
      <c r="Y2" s="754"/>
      <c r="Z2" s="754"/>
      <c r="AA2" s="754"/>
      <c r="AB2" s="754"/>
      <c r="AC2" s="754"/>
      <c r="AD2" s="754"/>
      <c r="AE2" s="754"/>
      <c r="AF2" s="754"/>
      <c r="AG2" s="754"/>
      <c r="AH2" s="754"/>
      <c r="AI2" s="754"/>
      <c r="AJ2" s="754"/>
      <c r="AK2" s="754"/>
      <c r="AL2" s="754"/>
      <c r="AM2" s="754"/>
      <c r="AN2" s="754"/>
      <c r="AO2" s="754"/>
      <c r="AP2" s="754"/>
      <c r="AQ2" s="754"/>
      <c r="AR2" s="754"/>
      <c r="AT2" s="209"/>
      <c r="AU2" s="209"/>
      <c r="AV2" s="209"/>
      <c r="AW2" s="209"/>
      <c r="AX2" s="209"/>
      <c r="AY2" s="209"/>
      <c r="AZ2" s="209"/>
      <c r="BA2" s="209"/>
    </row>
    <row r="3" spans="1:44" ht="15.75">
      <c r="A3" s="195" t="s">
        <v>292</v>
      </c>
      <c r="I3" s="200"/>
      <c r="J3" s="200"/>
      <c r="K3" s="213"/>
      <c r="L3" s="213"/>
      <c r="M3" s="755"/>
      <c r="N3" s="755"/>
      <c r="O3" s="755"/>
      <c r="P3" s="755"/>
      <c r="Q3" s="755"/>
      <c r="R3" s="755"/>
      <c r="S3" s="755"/>
      <c r="T3" s="755"/>
      <c r="U3" s="755"/>
      <c r="V3" s="755"/>
      <c r="W3" s="755"/>
      <c r="X3" s="755"/>
      <c r="Y3" s="755"/>
      <c r="Z3" s="755"/>
      <c r="AA3" s="755"/>
      <c r="AB3" s="755"/>
      <c r="AC3" s="755"/>
      <c r="AD3" s="755"/>
      <c r="AE3" s="755"/>
      <c r="AF3" s="755"/>
      <c r="AG3" s="755"/>
      <c r="AH3" s="755"/>
      <c r="AI3" s="755"/>
      <c r="AJ3" s="755"/>
      <c r="AK3" s="755"/>
      <c r="AL3" s="755"/>
      <c r="AM3" s="755"/>
      <c r="AN3" s="755"/>
      <c r="AO3" s="213"/>
      <c r="AP3" s="214" t="s">
        <v>311</v>
      </c>
      <c r="AR3" s="200"/>
    </row>
    <row r="4" spans="1:44" ht="12.75">
      <c r="A4" s="199" t="s">
        <v>293</v>
      </c>
      <c r="I4" s="200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6" t="s">
        <v>345</v>
      </c>
      <c r="AR4" s="200"/>
    </row>
    <row r="5" spans="1:44" ht="20.25">
      <c r="A5" s="199" t="s">
        <v>294</v>
      </c>
      <c r="I5" s="200"/>
      <c r="J5" s="200"/>
      <c r="K5" s="200"/>
      <c r="L5" s="200"/>
      <c r="M5" s="756" t="s">
        <v>310</v>
      </c>
      <c r="N5" s="756"/>
      <c r="O5" s="756"/>
      <c r="P5" s="756"/>
      <c r="Q5" s="756"/>
      <c r="R5" s="756"/>
      <c r="S5" s="756"/>
      <c r="T5" s="756"/>
      <c r="U5" s="756"/>
      <c r="V5" s="756"/>
      <c r="W5" s="756"/>
      <c r="X5" s="756"/>
      <c r="Y5" s="756"/>
      <c r="Z5" s="756"/>
      <c r="AA5" s="756"/>
      <c r="AB5" s="756"/>
      <c r="AC5" s="756"/>
      <c r="AD5" s="756"/>
      <c r="AE5" s="756"/>
      <c r="AF5" s="756"/>
      <c r="AG5" s="756"/>
      <c r="AH5" s="756"/>
      <c r="AI5" s="756"/>
      <c r="AJ5" s="756"/>
      <c r="AK5" s="756"/>
      <c r="AL5" s="756"/>
      <c r="AM5" s="756"/>
      <c r="AN5" s="756"/>
      <c r="AO5" s="200"/>
      <c r="AP5" s="216" t="s">
        <v>294</v>
      </c>
      <c r="AR5" s="200"/>
    </row>
    <row r="6" spans="1:44" ht="18" customHeight="1">
      <c r="A6" s="199" t="s">
        <v>295</v>
      </c>
      <c r="I6" s="206"/>
      <c r="J6" s="200"/>
      <c r="K6" s="200"/>
      <c r="L6" s="200"/>
      <c r="M6" s="750" t="s">
        <v>346</v>
      </c>
      <c r="N6" s="750"/>
      <c r="O6" s="750"/>
      <c r="P6" s="750"/>
      <c r="Q6" s="750"/>
      <c r="R6" s="750"/>
      <c r="S6" s="750"/>
      <c r="T6" s="750"/>
      <c r="U6" s="750"/>
      <c r="V6" s="750"/>
      <c r="W6" s="750"/>
      <c r="X6" s="750"/>
      <c r="Y6" s="750"/>
      <c r="Z6" s="750"/>
      <c r="AA6" s="750"/>
      <c r="AB6" s="750"/>
      <c r="AC6" s="750"/>
      <c r="AD6" s="750"/>
      <c r="AE6" s="750"/>
      <c r="AF6" s="750"/>
      <c r="AG6" s="750"/>
      <c r="AH6" s="750"/>
      <c r="AI6" s="750"/>
      <c r="AJ6" s="750"/>
      <c r="AK6" s="750"/>
      <c r="AL6" s="750"/>
      <c r="AM6" s="750"/>
      <c r="AN6" s="750"/>
      <c r="AO6" s="200"/>
      <c r="AP6" s="216" t="s">
        <v>295</v>
      </c>
      <c r="AR6" s="200"/>
    </row>
    <row r="7" spans="1:44" ht="30.75" customHeight="1">
      <c r="A7" s="199" t="s">
        <v>415</v>
      </c>
      <c r="I7" s="206"/>
      <c r="J7" s="217"/>
      <c r="K7" s="217"/>
      <c r="L7" s="217"/>
      <c r="M7" s="751"/>
      <c r="N7" s="751"/>
      <c r="O7" s="751"/>
      <c r="P7" s="751"/>
      <c r="Q7" s="751"/>
      <c r="R7" s="751"/>
      <c r="S7" s="751"/>
      <c r="T7" s="751"/>
      <c r="U7" s="751"/>
      <c r="V7" s="751"/>
      <c r="W7" s="751"/>
      <c r="X7" s="751"/>
      <c r="Y7" s="751"/>
      <c r="Z7" s="751"/>
      <c r="AA7" s="751"/>
      <c r="AB7" s="751"/>
      <c r="AC7" s="751"/>
      <c r="AD7" s="751"/>
      <c r="AE7" s="751"/>
      <c r="AF7" s="751"/>
      <c r="AG7" s="751"/>
      <c r="AH7" s="751"/>
      <c r="AI7" s="751"/>
      <c r="AJ7" s="751"/>
      <c r="AK7" s="751"/>
      <c r="AL7" s="751"/>
      <c r="AM7" s="751"/>
      <c r="AN7" s="751"/>
      <c r="AO7" s="198"/>
      <c r="AP7" s="198" t="s">
        <v>347</v>
      </c>
      <c r="AR7" s="200"/>
    </row>
    <row r="8" spans="1:44" s="201" customFormat="1" ht="18.75" customHeight="1">
      <c r="A8" s="208" t="s">
        <v>424</v>
      </c>
      <c r="I8" s="217"/>
      <c r="J8" s="217"/>
      <c r="K8" s="217"/>
      <c r="L8" s="217"/>
      <c r="M8" s="752" t="s">
        <v>348</v>
      </c>
      <c r="N8" s="752"/>
      <c r="O8" s="752"/>
      <c r="P8" s="752"/>
      <c r="Q8" s="752"/>
      <c r="R8" s="752"/>
      <c r="S8" s="752"/>
      <c r="T8" s="752"/>
      <c r="U8" s="752"/>
      <c r="V8" s="752"/>
      <c r="W8" s="752"/>
      <c r="X8" s="752"/>
      <c r="Y8" s="752"/>
      <c r="Z8" s="752"/>
      <c r="AA8" s="752"/>
      <c r="AB8" s="752"/>
      <c r="AC8" s="752"/>
      <c r="AD8" s="752"/>
      <c r="AE8" s="752"/>
      <c r="AF8" s="752"/>
      <c r="AG8" s="752"/>
      <c r="AH8" s="752"/>
      <c r="AI8" s="752"/>
      <c r="AJ8" s="752"/>
      <c r="AK8" s="752"/>
      <c r="AL8" s="752"/>
      <c r="AM8" s="752"/>
      <c r="AN8" s="752"/>
      <c r="AO8" s="217"/>
      <c r="AP8" s="216" t="s">
        <v>425</v>
      </c>
      <c r="AR8" s="217"/>
    </row>
    <row r="9" spans="9:44" ht="14.25" customHeight="1">
      <c r="I9" s="200"/>
      <c r="J9" s="200"/>
      <c r="K9" s="216"/>
      <c r="L9" s="216"/>
      <c r="M9" s="750" t="s">
        <v>362</v>
      </c>
      <c r="N9" s="750"/>
      <c r="O9" s="750"/>
      <c r="P9" s="750"/>
      <c r="Q9" s="750"/>
      <c r="R9" s="750"/>
      <c r="S9" s="750"/>
      <c r="T9" s="750"/>
      <c r="U9" s="750"/>
      <c r="V9" s="750"/>
      <c r="W9" s="750"/>
      <c r="X9" s="750"/>
      <c r="Y9" s="750"/>
      <c r="Z9" s="750"/>
      <c r="AA9" s="750"/>
      <c r="AB9" s="750"/>
      <c r="AC9" s="750"/>
      <c r="AD9" s="750"/>
      <c r="AE9" s="750"/>
      <c r="AF9" s="750"/>
      <c r="AG9" s="750"/>
      <c r="AH9" s="750"/>
      <c r="AI9" s="750"/>
      <c r="AJ9" s="750"/>
      <c r="AK9" s="750"/>
      <c r="AL9" s="750"/>
      <c r="AM9" s="750"/>
      <c r="AN9" s="750"/>
      <c r="AO9" s="216"/>
      <c r="AP9" s="216"/>
      <c r="AQ9" s="216"/>
      <c r="AR9" s="200"/>
    </row>
    <row r="10" spans="10:43" ht="11.25" customHeight="1"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  <c r="X10" s="738"/>
      <c r="Y10" s="738"/>
      <c r="Z10" s="738"/>
      <c r="AA10" s="738"/>
      <c r="AB10" s="738"/>
      <c r="AC10" s="738"/>
      <c r="AD10" s="738"/>
      <c r="AE10" s="738"/>
      <c r="AF10" s="738"/>
      <c r="AG10" s="738"/>
      <c r="AH10" s="738"/>
      <c r="AI10" s="738"/>
      <c r="AJ10" s="738"/>
      <c r="AK10" s="738"/>
      <c r="AL10" s="738"/>
      <c r="AM10" s="738"/>
      <c r="AN10" s="738"/>
      <c r="AO10" s="738"/>
      <c r="AP10" s="738"/>
      <c r="AQ10" s="738"/>
    </row>
    <row r="11" ht="6.75" customHeight="1">
      <c r="I11" s="207"/>
    </row>
    <row r="12" spans="9:43" ht="15" customHeight="1">
      <c r="I12" s="197"/>
      <c r="J12" s="757" t="s">
        <v>407</v>
      </c>
      <c r="K12" s="757"/>
      <c r="L12" s="757"/>
      <c r="M12" s="757"/>
      <c r="N12" s="757"/>
      <c r="O12" s="757"/>
      <c r="P12" s="757"/>
      <c r="Q12" s="757"/>
      <c r="R12" s="757"/>
      <c r="S12" s="757"/>
      <c r="T12" s="757"/>
      <c r="U12" s="757"/>
      <c r="V12" s="757"/>
      <c r="W12" s="757"/>
      <c r="X12" s="757"/>
      <c r="Y12" s="757"/>
      <c r="Z12" s="757"/>
      <c r="AA12" s="757"/>
      <c r="AB12" s="757"/>
      <c r="AC12" s="757"/>
      <c r="AD12" s="757"/>
      <c r="AE12" s="757"/>
      <c r="AF12" s="757"/>
      <c r="AG12" s="757"/>
      <c r="AH12" s="757"/>
      <c r="AI12" s="757"/>
      <c r="AJ12" s="757"/>
      <c r="AK12" s="757"/>
      <c r="AL12" s="757"/>
      <c r="AM12" s="757"/>
      <c r="AN12" s="757"/>
      <c r="AO12" s="757"/>
      <c r="AP12" s="757"/>
      <c r="AQ12" s="757"/>
    </row>
    <row r="13" spans="10:41" ht="5.25" customHeight="1">
      <c r="J13" s="208"/>
      <c r="K13" s="208" t="s">
        <v>307</v>
      </c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</row>
    <row r="14" spans="10:43" s="220" customFormat="1" ht="12.75">
      <c r="J14" s="739" t="s">
        <v>408</v>
      </c>
      <c r="K14" s="739"/>
      <c r="L14" s="739"/>
      <c r="M14" s="739"/>
      <c r="N14" s="739"/>
      <c r="O14" s="739"/>
      <c r="P14" s="739"/>
      <c r="Q14" s="739"/>
      <c r="R14" s="739"/>
      <c r="S14" s="739"/>
      <c r="T14" s="739"/>
      <c r="U14" s="739"/>
      <c r="V14" s="739"/>
      <c r="W14" s="739"/>
      <c r="X14" s="739"/>
      <c r="Y14" s="739"/>
      <c r="Z14" s="739"/>
      <c r="AA14" s="739"/>
      <c r="AB14" s="739"/>
      <c r="AC14" s="739"/>
      <c r="AD14" s="739"/>
      <c r="AE14" s="739"/>
      <c r="AF14" s="739"/>
      <c r="AG14" s="739"/>
      <c r="AH14" s="739"/>
      <c r="AI14" s="739"/>
      <c r="AJ14" s="739"/>
      <c r="AK14" s="739"/>
      <c r="AL14" s="739"/>
      <c r="AM14" s="739"/>
      <c r="AN14" s="739"/>
      <c r="AO14" s="739"/>
      <c r="AP14" s="739"/>
      <c r="AQ14" s="739"/>
    </row>
    <row r="15" spans="2:41" s="220" customFormat="1" ht="5.25" customHeight="1">
      <c r="B15" s="222"/>
      <c r="C15" s="222"/>
      <c r="D15" s="222"/>
      <c r="E15" s="222"/>
      <c r="F15" s="222"/>
      <c r="G15" s="222"/>
      <c r="H15" s="222"/>
      <c r="J15" s="221"/>
      <c r="K15" s="221" t="s">
        <v>308</v>
      </c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</row>
    <row r="16" spans="10:43" s="220" customFormat="1" ht="19.5" customHeight="1">
      <c r="J16" s="739" t="s">
        <v>416</v>
      </c>
      <c r="K16" s="739"/>
      <c r="L16" s="739"/>
      <c r="M16" s="739"/>
      <c r="N16" s="739"/>
      <c r="O16" s="739"/>
      <c r="P16" s="739"/>
      <c r="Q16" s="739"/>
      <c r="R16" s="739"/>
      <c r="S16" s="739"/>
      <c r="T16" s="739"/>
      <c r="U16" s="739"/>
      <c r="V16" s="739"/>
      <c r="W16" s="739"/>
      <c r="X16" s="739"/>
      <c r="Y16" s="739"/>
      <c r="Z16" s="739"/>
      <c r="AA16" s="739"/>
      <c r="AB16" s="739"/>
      <c r="AC16" s="739"/>
      <c r="AD16" s="739"/>
      <c r="AE16" s="739"/>
      <c r="AF16" s="739"/>
      <c r="AG16" s="739"/>
      <c r="AH16" s="739"/>
      <c r="AI16" s="739"/>
      <c r="AJ16" s="739"/>
      <c r="AK16" s="739"/>
      <c r="AL16" s="739"/>
      <c r="AM16" s="739"/>
      <c r="AN16" s="739"/>
      <c r="AO16" s="739"/>
      <c r="AP16" s="739"/>
      <c r="AQ16" s="739"/>
    </row>
    <row r="17" spans="1:10" s="220" customFormat="1" ht="6.75" customHeight="1">
      <c r="A17" s="223"/>
      <c r="J17" s="224" t="s">
        <v>309</v>
      </c>
    </row>
    <row r="18" spans="1:53" s="220" customFormat="1" ht="12.75">
      <c r="A18" s="739" t="s">
        <v>422</v>
      </c>
      <c r="B18" s="739"/>
      <c r="C18" s="739"/>
      <c r="D18" s="739"/>
      <c r="E18" s="739"/>
      <c r="F18" s="739"/>
      <c r="G18" s="739"/>
      <c r="H18" s="739"/>
      <c r="I18" s="739"/>
      <c r="J18" s="739"/>
      <c r="K18" s="739"/>
      <c r="L18" s="739"/>
      <c r="M18" s="739"/>
      <c r="N18" s="739"/>
      <c r="O18" s="739"/>
      <c r="P18" s="739"/>
      <c r="T18" s="221" t="s">
        <v>421</v>
      </c>
      <c r="AG18" s="740" t="s">
        <v>339</v>
      </c>
      <c r="AH18" s="740"/>
      <c r="AI18" s="740"/>
      <c r="AJ18" s="740"/>
      <c r="AK18" s="740"/>
      <c r="AL18" s="740"/>
      <c r="AM18" s="740"/>
      <c r="AN18" s="740"/>
      <c r="AO18" s="740"/>
      <c r="AP18" s="740"/>
      <c r="AQ18" s="740"/>
      <c r="AR18" s="740"/>
      <c r="AS18" s="740"/>
      <c r="AT18" s="740"/>
      <c r="AU18" s="740"/>
      <c r="AV18" s="740"/>
      <c r="AW18" s="740"/>
      <c r="AX18" s="740"/>
      <c r="AY18" s="740"/>
      <c r="AZ18" s="740"/>
      <c r="BA18" s="740"/>
    </row>
    <row r="19" spans="1:70" s="220" customFormat="1" ht="10.5" customHeight="1">
      <c r="A19" s="742"/>
      <c r="B19" s="742"/>
      <c r="C19" s="742"/>
      <c r="D19" s="742"/>
      <c r="E19" s="742"/>
      <c r="F19" s="742"/>
      <c r="G19" s="742"/>
      <c r="H19" s="742"/>
      <c r="I19" s="742"/>
      <c r="J19" s="742"/>
      <c r="K19" s="742"/>
      <c r="L19" s="742"/>
      <c r="M19" s="742"/>
      <c r="N19" s="742"/>
      <c r="O19" s="742"/>
      <c r="P19" s="742"/>
      <c r="AB19" s="761"/>
      <c r="AC19" s="761"/>
      <c r="AD19" s="761"/>
      <c r="AE19" s="761"/>
      <c r="AF19" s="761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</row>
    <row r="20" spans="1:70" s="220" customFormat="1" ht="14.25">
      <c r="A20" s="762" t="s">
        <v>264</v>
      </c>
      <c r="B20" s="762"/>
      <c r="C20" s="762"/>
      <c r="D20" s="762"/>
      <c r="E20" s="762"/>
      <c r="F20" s="762"/>
      <c r="G20" s="762"/>
      <c r="H20" s="762"/>
      <c r="I20" s="762"/>
      <c r="J20" s="762"/>
      <c r="K20" s="762"/>
      <c r="L20" s="762"/>
      <c r="M20" s="762"/>
      <c r="N20" s="762"/>
      <c r="O20" s="762"/>
      <c r="P20" s="762"/>
      <c r="Q20" s="762"/>
      <c r="R20" s="762"/>
      <c r="S20" s="762"/>
      <c r="T20" s="762"/>
      <c r="U20" s="762"/>
      <c r="V20" s="762"/>
      <c r="W20" s="762"/>
      <c r="X20" s="762"/>
      <c r="Y20" s="762"/>
      <c r="Z20" s="762"/>
      <c r="AA20" s="762"/>
      <c r="AB20" s="762"/>
      <c r="AC20" s="762"/>
      <c r="AD20" s="762"/>
      <c r="AE20" s="762"/>
      <c r="AF20" s="762"/>
      <c r="AG20" s="762"/>
      <c r="AH20" s="762"/>
      <c r="AI20" s="762"/>
      <c r="AJ20" s="762"/>
      <c r="AK20" s="762"/>
      <c r="AL20" s="762"/>
      <c r="AM20" s="762"/>
      <c r="AN20" s="762"/>
      <c r="AO20" s="762"/>
      <c r="AP20" s="762"/>
      <c r="AQ20" s="762"/>
      <c r="AR20" s="762"/>
      <c r="AS20" s="762"/>
      <c r="AT20" s="762"/>
      <c r="AU20" s="762"/>
      <c r="AV20" s="762"/>
      <c r="AW20" s="762"/>
      <c r="AX20" s="762"/>
      <c r="AY20" s="762"/>
      <c r="AZ20" s="762"/>
      <c r="BA20" s="762"/>
      <c r="BE20" s="227"/>
      <c r="BF20" s="227"/>
      <c r="BG20" s="227"/>
      <c r="BH20" s="227"/>
      <c r="BI20" s="227"/>
      <c r="BJ20" s="227"/>
      <c r="BL20" s="225"/>
      <c r="BM20" s="225"/>
      <c r="BN20" s="225"/>
      <c r="BO20" s="225"/>
      <c r="BP20" s="225"/>
      <c r="BQ20" s="225"/>
      <c r="BR20" s="227"/>
    </row>
    <row r="21" spans="28:32" s="220" customFormat="1" ht="9" customHeight="1" thickBot="1">
      <c r="AB21" s="228"/>
      <c r="AC21" s="228"/>
      <c r="AD21" s="228"/>
      <c r="AE21" s="228"/>
      <c r="AF21" s="228"/>
    </row>
    <row r="22" spans="1:53" s="229" customFormat="1" ht="12.75" customHeight="1">
      <c r="A22" s="768" t="s">
        <v>263</v>
      </c>
      <c r="B22" s="746" t="s">
        <v>167</v>
      </c>
      <c r="C22" s="746"/>
      <c r="D22" s="746"/>
      <c r="E22" s="746"/>
      <c r="F22" s="749"/>
      <c r="G22" s="743" t="s">
        <v>168</v>
      </c>
      <c r="H22" s="746"/>
      <c r="I22" s="746"/>
      <c r="J22" s="749"/>
      <c r="K22" s="743" t="s">
        <v>169</v>
      </c>
      <c r="L22" s="744"/>
      <c r="M22" s="744"/>
      <c r="N22" s="744"/>
      <c r="O22" s="745"/>
      <c r="P22" s="746" t="s">
        <v>170</v>
      </c>
      <c r="Q22" s="744"/>
      <c r="R22" s="744"/>
      <c r="S22" s="745"/>
      <c r="T22" s="743" t="s">
        <v>171</v>
      </c>
      <c r="U22" s="789"/>
      <c r="V22" s="789"/>
      <c r="W22" s="790"/>
      <c r="X22" s="743" t="s">
        <v>172</v>
      </c>
      <c r="Y22" s="746"/>
      <c r="Z22" s="746"/>
      <c r="AA22" s="749"/>
      <c r="AB22" s="743" t="s">
        <v>173</v>
      </c>
      <c r="AC22" s="830"/>
      <c r="AD22" s="830"/>
      <c r="AE22" s="830"/>
      <c r="AF22" s="831"/>
      <c r="AG22" s="743" t="s">
        <v>174</v>
      </c>
      <c r="AH22" s="830"/>
      <c r="AI22" s="830"/>
      <c r="AJ22" s="831"/>
      <c r="AK22" s="743" t="s">
        <v>175</v>
      </c>
      <c r="AL22" s="791"/>
      <c r="AM22" s="791"/>
      <c r="AN22" s="791"/>
      <c r="AO22" s="792"/>
      <c r="AP22" s="743" t="s">
        <v>176</v>
      </c>
      <c r="AQ22" s="791"/>
      <c r="AR22" s="791"/>
      <c r="AS22" s="792"/>
      <c r="AT22" s="743" t="s">
        <v>177</v>
      </c>
      <c r="AU22" s="830"/>
      <c r="AV22" s="830"/>
      <c r="AW22" s="831"/>
      <c r="AX22" s="524"/>
      <c r="AY22" s="525" t="s">
        <v>178</v>
      </c>
      <c r="AZ22" s="524"/>
      <c r="BA22" s="526"/>
    </row>
    <row r="23" spans="1:53" s="224" customFormat="1" ht="12" thickBot="1">
      <c r="A23" s="769"/>
      <c r="B23" s="527">
        <v>1</v>
      </c>
      <c r="C23" s="528">
        <f aca="true" t="shared" si="0" ref="C23:BA23">B23+1</f>
        <v>2</v>
      </c>
      <c r="D23" s="528">
        <f t="shared" si="0"/>
        <v>3</v>
      </c>
      <c r="E23" s="528">
        <f t="shared" si="0"/>
        <v>4</v>
      </c>
      <c r="F23" s="528">
        <f t="shared" si="0"/>
        <v>5</v>
      </c>
      <c r="G23" s="528">
        <f t="shared" si="0"/>
        <v>6</v>
      </c>
      <c r="H23" s="528">
        <f t="shared" si="0"/>
        <v>7</v>
      </c>
      <c r="I23" s="528">
        <f t="shared" si="0"/>
        <v>8</v>
      </c>
      <c r="J23" s="528">
        <f t="shared" si="0"/>
        <v>9</v>
      </c>
      <c r="K23" s="528">
        <f t="shared" si="0"/>
        <v>10</v>
      </c>
      <c r="L23" s="528">
        <f t="shared" si="0"/>
        <v>11</v>
      </c>
      <c r="M23" s="528">
        <f t="shared" si="0"/>
        <v>12</v>
      </c>
      <c r="N23" s="528">
        <f t="shared" si="0"/>
        <v>13</v>
      </c>
      <c r="O23" s="528">
        <f t="shared" si="0"/>
        <v>14</v>
      </c>
      <c r="P23" s="528">
        <f t="shared" si="0"/>
        <v>15</v>
      </c>
      <c r="Q23" s="528">
        <f t="shared" si="0"/>
        <v>16</v>
      </c>
      <c r="R23" s="528">
        <f t="shared" si="0"/>
        <v>17</v>
      </c>
      <c r="S23" s="528">
        <f t="shared" si="0"/>
        <v>18</v>
      </c>
      <c r="T23" s="528">
        <f t="shared" si="0"/>
        <v>19</v>
      </c>
      <c r="U23" s="528">
        <f t="shared" si="0"/>
        <v>20</v>
      </c>
      <c r="V23" s="528">
        <f t="shared" si="0"/>
        <v>21</v>
      </c>
      <c r="W23" s="528">
        <f t="shared" si="0"/>
        <v>22</v>
      </c>
      <c r="X23" s="528">
        <f t="shared" si="0"/>
        <v>23</v>
      </c>
      <c r="Y23" s="528">
        <f t="shared" si="0"/>
        <v>24</v>
      </c>
      <c r="Z23" s="528">
        <f t="shared" si="0"/>
        <v>25</v>
      </c>
      <c r="AA23" s="528">
        <f t="shared" si="0"/>
        <v>26</v>
      </c>
      <c r="AB23" s="528">
        <f t="shared" si="0"/>
        <v>27</v>
      </c>
      <c r="AC23" s="528">
        <f t="shared" si="0"/>
        <v>28</v>
      </c>
      <c r="AD23" s="528">
        <f t="shared" si="0"/>
        <v>29</v>
      </c>
      <c r="AE23" s="528">
        <f t="shared" si="0"/>
        <v>30</v>
      </c>
      <c r="AF23" s="528">
        <f t="shared" si="0"/>
        <v>31</v>
      </c>
      <c r="AG23" s="528">
        <f t="shared" si="0"/>
        <v>32</v>
      </c>
      <c r="AH23" s="528">
        <f t="shared" si="0"/>
        <v>33</v>
      </c>
      <c r="AI23" s="528">
        <f t="shared" si="0"/>
        <v>34</v>
      </c>
      <c r="AJ23" s="528">
        <f t="shared" si="0"/>
        <v>35</v>
      </c>
      <c r="AK23" s="528">
        <f t="shared" si="0"/>
        <v>36</v>
      </c>
      <c r="AL23" s="528">
        <f t="shared" si="0"/>
        <v>37</v>
      </c>
      <c r="AM23" s="528">
        <f t="shared" si="0"/>
        <v>38</v>
      </c>
      <c r="AN23" s="528">
        <f t="shared" si="0"/>
        <v>39</v>
      </c>
      <c r="AO23" s="528">
        <f t="shared" si="0"/>
        <v>40</v>
      </c>
      <c r="AP23" s="528">
        <f t="shared" si="0"/>
        <v>41</v>
      </c>
      <c r="AQ23" s="528">
        <f t="shared" si="0"/>
        <v>42</v>
      </c>
      <c r="AR23" s="528">
        <f t="shared" si="0"/>
        <v>43</v>
      </c>
      <c r="AS23" s="528">
        <f t="shared" si="0"/>
        <v>44</v>
      </c>
      <c r="AT23" s="528">
        <f t="shared" si="0"/>
        <v>45</v>
      </c>
      <c r="AU23" s="528">
        <f t="shared" si="0"/>
        <v>46</v>
      </c>
      <c r="AV23" s="528">
        <f t="shared" si="0"/>
        <v>47</v>
      </c>
      <c r="AW23" s="528">
        <f t="shared" si="0"/>
        <v>48</v>
      </c>
      <c r="AX23" s="528">
        <f t="shared" si="0"/>
        <v>49</v>
      </c>
      <c r="AY23" s="528">
        <f t="shared" si="0"/>
        <v>50</v>
      </c>
      <c r="AZ23" s="528">
        <f t="shared" si="0"/>
        <v>51</v>
      </c>
      <c r="BA23" s="529">
        <f t="shared" si="0"/>
        <v>52</v>
      </c>
    </row>
    <row r="24" spans="1:53" s="220" customFormat="1" ht="12.75">
      <c r="A24" s="770"/>
      <c r="B24" s="530">
        <v>1</v>
      </c>
      <c r="C24" s="531">
        <v>7</v>
      </c>
      <c r="D24" s="531">
        <v>14</v>
      </c>
      <c r="E24" s="531">
        <v>21</v>
      </c>
      <c r="F24" s="531">
        <v>28</v>
      </c>
      <c r="G24" s="531">
        <v>5</v>
      </c>
      <c r="H24" s="531">
        <v>12</v>
      </c>
      <c r="I24" s="531">
        <v>19</v>
      </c>
      <c r="J24" s="531">
        <v>26</v>
      </c>
      <c r="K24" s="531">
        <v>2</v>
      </c>
      <c r="L24" s="531">
        <v>9</v>
      </c>
      <c r="M24" s="531">
        <v>16</v>
      </c>
      <c r="N24" s="531">
        <v>23</v>
      </c>
      <c r="O24" s="531">
        <v>30</v>
      </c>
      <c r="P24" s="531">
        <v>7</v>
      </c>
      <c r="Q24" s="531">
        <v>14</v>
      </c>
      <c r="R24" s="531">
        <v>21</v>
      </c>
      <c r="S24" s="531">
        <v>28</v>
      </c>
      <c r="T24" s="531">
        <v>4</v>
      </c>
      <c r="U24" s="531">
        <v>11</v>
      </c>
      <c r="V24" s="531">
        <v>18</v>
      </c>
      <c r="W24" s="531">
        <v>25</v>
      </c>
      <c r="X24" s="531">
        <v>1</v>
      </c>
      <c r="Y24" s="531">
        <v>8</v>
      </c>
      <c r="Z24" s="531">
        <v>15</v>
      </c>
      <c r="AA24" s="531">
        <v>22</v>
      </c>
      <c r="AB24" s="531">
        <v>1</v>
      </c>
      <c r="AC24" s="531">
        <v>8</v>
      </c>
      <c r="AD24" s="531">
        <v>15</v>
      </c>
      <c r="AE24" s="531">
        <v>22</v>
      </c>
      <c r="AF24" s="531">
        <v>29</v>
      </c>
      <c r="AG24" s="531">
        <v>5</v>
      </c>
      <c r="AH24" s="531">
        <v>12</v>
      </c>
      <c r="AI24" s="531">
        <v>19</v>
      </c>
      <c r="AJ24" s="531">
        <v>26</v>
      </c>
      <c r="AK24" s="531">
        <v>3</v>
      </c>
      <c r="AL24" s="531">
        <v>10</v>
      </c>
      <c r="AM24" s="531">
        <v>17</v>
      </c>
      <c r="AN24" s="531">
        <v>24</v>
      </c>
      <c r="AO24" s="531">
        <v>31</v>
      </c>
      <c r="AP24" s="531">
        <v>7</v>
      </c>
      <c r="AQ24" s="531">
        <v>14</v>
      </c>
      <c r="AR24" s="531">
        <v>21</v>
      </c>
      <c r="AS24" s="531">
        <v>28</v>
      </c>
      <c r="AT24" s="531">
        <v>5</v>
      </c>
      <c r="AU24" s="531">
        <v>12</v>
      </c>
      <c r="AV24" s="531">
        <v>19</v>
      </c>
      <c r="AW24" s="531">
        <v>26</v>
      </c>
      <c r="AX24" s="531">
        <v>2</v>
      </c>
      <c r="AY24" s="531">
        <v>9</v>
      </c>
      <c r="AZ24" s="531">
        <v>16</v>
      </c>
      <c r="BA24" s="532">
        <v>23</v>
      </c>
    </row>
    <row r="25" spans="1:53" s="220" customFormat="1" ht="13.5" thickBot="1">
      <c r="A25" s="771"/>
      <c r="B25" s="533">
        <v>6</v>
      </c>
      <c r="C25" s="534">
        <v>13</v>
      </c>
      <c r="D25" s="534">
        <v>20</v>
      </c>
      <c r="E25" s="534">
        <v>27</v>
      </c>
      <c r="F25" s="534">
        <v>4</v>
      </c>
      <c r="G25" s="534">
        <v>11</v>
      </c>
      <c r="H25" s="534">
        <v>18</v>
      </c>
      <c r="I25" s="534">
        <v>25</v>
      </c>
      <c r="J25" s="534">
        <v>1</v>
      </c>
      <c r="K25" s="534">
        <v>8</v>
      </c>
      <c r="L25" s="534">
        <v>15</v>
      </c>
      <c r="M25" s="534">
        <v>22</v>
      </c>
      <c r="N25" s="534">
        <v>29</v>
      </c>
      <c r="O25" s="534">
        <v>6</v>
      </c>
      <c r="P25" s="534">
        <v>13</v>
      </c>
      <c r="Q25" s="534">
        <v>20</v>
      </c>
      <c r="R25" s="534">
        <v>27</v>
      </c>
      <c r="S25" s="534">
        <v>3</v>
      </c>
      <c r="T25" s="534">
        <v>10</v>
      </c>
      <c r="U25" s="534">
        <v>17</v>
      </c>
      <c r="V25" s="534">
        <v>24</v>
      </c>
      <c r="W25" s="534">
        <v>31</v>
      </c>
      <c r="X25" s="534">
        <v>7</v>
      </c>
      <c r="Y25" s="534">
        <v>14</v>
      </c>
      <c r="Z25" s="534">
        <v>21</v>
      </c>
      <c r="AA25" s="534">
        <v>28</v>
      </c>
      <c r="AB25" s="534">
        <v>7</v>
      </c>
      <c r="AC25" s="534">
        <v>14</v>
      </c>
      <c r="AD25" s="534">
        <v>21</v>
      </c>
      <c r="AE25" s="534">
        <v>28</v>
      </c>
      <c r="AF25" s="534">
        <v>4</v>
      </c>
      <c r="AG25" s="534">
        <v>11</v>
      </c>
      <c r="AH25" s="534">
        <v>18</v>
      </c>
      <c r="AI25" s="534">
        <v>25</v>
      </c>
      <c r="AJ25" s="534">
        <v>2</v>
      </c>
      <c r="AK25" s="534">
        <v>9</v>
      </c>
      <c r="AL25" s="534">
        <v>16</v>
      </c>
      <c r="AM25" s="534">
        <v>23</v>
      </c>
      <c r="AN25" s="534">
        <v>30</v>
      </c>
      <c r="AO25" s="534">
        <v>6</v>
      </c>
      <c r="AP25" s="534">
        <v>13</v>
      </c>
      <c r="AQ25" s="534">
        <v>20</v>
      </c>
      <c r="AR25" s="534">
        <v>27</v>
      </c>
      <c r="AS25" s="534">
        <v>4</v>
      </c>
      <c r="AT25" s="534">
        <v>11</v>
      </c>
      <c r="AU25" s="534">
        <v>18</v>
      </c>
      <c r="AV25" s="534">
        <v>25</v>
      </c>
      <c r="AW25" s="534">
        <v>1</v>
      </c>
      <c r="AX25" s="534">
        <v>8</v>
      </c>
      <c r="AY25" s="534">
        <v>15</v>
      </c>
      <c r="AZ25" s="534">
        <v>22</v>
      </c>
      <c r="BA25" s="535">
        <v>29</v>
      </c>
    </row>
    <row r="26" spans="1:53" s="220" customFormat="1" ht="12.75">
      <c r="A26" s="230" t="s">
        <v>198</v>
      </c>
      <c r="B26" s="231" t="s">
        <v>318</v>
      </c>
      <c r="C26" s="232" t="s">
        <v>318</v>
      </c>
      <c r="D26" s="232" t="s">
        <v>318</v>
      </c>
      <c r="E26" s="232" t="s">
        <v>318</v>
      </c>
      <c r="F26" s="232" t="s">
        <v>318</v>
      </c>
      <c r="G26" s="232" t="s">
        <v>318</v>
      </c>
      <c r="H26" s="232" t="s">
        <v>318</v>
      </c>
      <c r="I26" s="232" t="s">
        <v>318</v>
      </c>
      <c r="J26" s="232" t="s">
        <v>318</v>
      </c>
      <c r="K26" s="232" t="s">
        <v>318</v>
      </c>
      <c r="L26" s="232" t="s">
        <v>318</v>
      </c>
      <c r="M26" s="232" t="s">
        <v>318</v>
      </c>
      <c r="N26" s="232" t="s">
        <v>318</v>
      </c>
      <c r="O26" s="232" t="s">
        <v>318</v>
      </c>
      <c r="P26" s="232" t="s">
        <v>318</v>
      </c>
      <c r="Q26" s="232" t="s">
        <v>319</v>
      </c>
      <c r="R26" s="232" t="s">
        <v>319</v>
      </c>
      <c r="S26" s="232" t="s">
        <v>217</v>
      </c>
      <c r="T26" s="232" t="s">
        <v>217</v>
      </c>
      <c r="U26" s="232" t="s">
        <v>217</v>
      </c>
      <c r="V26" s="232" t="s">
        <v>217</v>
      </c>
      <c r="W26" s="232" t="s">
        <v>217</v>
      </c>
      <c r="X26" s="232" t="s">
        <v>320</v>
      </c>
      <c r="Y26" s="232" t="s">
        <v>320</v>
      </c>
      <c r="Z26" s="232" t="s">
        <v>318</v>
      </c>
      <c r="AA26" s="232" t="s">
        <v>318</v>
      </c>
      <c r="AB26" s="232" t="s">
        <v>318</v>
      </c>
      <c r="AC26" s="232" t="s">
        <v>318</v>
      </c>
      <c r="AD26" s="232" t="s">
        <v>318</v>
      </c>
      <c r="AE26" s="232" t="s">
        <v>318</v>
      </c>
      <c r="AF26" s="232" t="s">
        <v>318</v>
      </c>
      <c r="AG26" s="232" t="s">
        <v>318</v>
      </c>
      <c r="AH26" s="232" t="s">
        <v>318</v>
      </c>
      <c r="AI26" s="232" t="s">
        <v>318</v>
      </c>
      <c r="AJ26" s="232" t="s">
        <v>318</v>
      </c>
      <c r="AK26" s="232" t="s">
        <v>318</v>
      </c>
      <c r="AL26" s="232" t="s">
        <v>318</v>
      </c>
      <c r="AM26" s="232" t="s">
        <v>318</v>
      </c>
      <c r="AN26" s="232" t="s">
        <v>318</v>
      </c>
      <c r="AO26" s="232" t="s">
        <v>319</v>
      </c>
      <c r="AP26" s="232" t="s">
        <v>319</v>
      </c>
      <c r="AQ26" s="232" t="s">
        <v>217</v>
      </c>
      <c r="AR26" s="232" t="s">
        <v>217</v>
      </c>
      <c r="AS26" s="232" t="s">
        <v>217</v>
      </c>
      <c r="AT26" s="232" t="s">
        <v>217</v>
      </c>
      <c r="AU26" s="232" t="s">
        <v>217</v>
      </c>
      <c r="AV26" s="232" t="s">
        <v>217</v>
      </c>
      <c r="AW26" s="232" t="s">
        <v>217</v>
      </c>
      <c r="AX26" s="232" t="s">
        <v>217</v>
      </c>
      <c r="AY26" s="232" t="s">
        <v>217</v>
      </c>
      <c r="AZ26" s="232" t="s">
        <v>217</v>
      </c>
      <c r="BA26" s="233" t="s">
        <v>217</v>
      </c>
    </row>
    <row r="27" spans="1:53" s="220" customFormat="1" ht="12.75">
      <c r="A27" s="234" t="s">
        <v>200</v>
      </c>
      <c r="B27" s="235" t="s">
        <v>318</v>
      </c>
      <c r="C27" s="236" t="s">
        <v>318</v>
      </c>
      <c r="D27" s="236" t="s">
        <v>318</v>
      </c>
      <c r="E27" s="236" t="s">
        <v>318</v>
      </c>
      <c r="F27" s="236" t="s">
        <v>318</v>
      </c>
      <c r="G27" s="236" t="s">
        <v>318</v>
      </c>
      <c r="H27" s="236" t="s">
        <v>318</v>
      </c>
      <c r="I27" s="236" t="s">
        <v>318</v>
      </c>
      <c r="J27" s="236" t="s">
        <v>318</v>
      </c>
      <c r="K27" s="236" t="s">
        <v>318</v>
      </c>
      <c r="L27" s="236" t="s">
        <v>318</v>
      </c>
      <c r="M27" s="236" t="s">
        <v>318</v>
      </c>
      <c r="N27" s="236" t="s">
        <v>318</v>
      </c>
      <c r="O27" s="236" t="s">
        <v>318</v>
      </c>
      <c r="P27" s="236" t="s">
        <v>318</v>
      </c>
      <c r="Q27" s="236" t="s">
        <v>319</v>
      </c>
      <c r="R27" s="236" t="s">
        <v>319</v>
      </c>
      <c r="S27" s="236" t="s">
        <v>217</v>
      </c>
      <c r="T27" s="236" t="s">
        <v>217</v>
      </c>
      <c r="U27" s="236" t="s">
        <v>217</v>
      </c>
      <c r="V27" s="236" t="s">
        <v>217</v>
      </c>
      <c r="W27" s="236" t="s">
        <v>217</v>
      </c>
      <c r="X27" s="236" t="s">
        <v>320</v>
      </c>
      <c r="Y27" s="236" t="s">
        <v>320</v>
      </c>
      <c r="Z27" s="236" t="s">
        <v>318</v>
      </c>
      <c r="AA27" s="236" t="s">
        <v>318</v>
      </c>
      <c r="AB27" s="236" t="s">
        <v>318</v>
      </c>
      <c r="AC27" s="236" t="s">
        <v>318</v>
      </c>
      <c r="AD27" s="236" t="s">
        <v>318</v>
      </c>
      <c r="AE27" s="236" t="s">
        <v>318</v>
      </c>
      <c r="AF27" s="236" t="s">
        <v>318</v>
      </c>
      <c r="AG27" s="236" t="s">
        <v>318</v>
      </c>
      <c r="AH27" s="236" t="s">
        <v>318</v>
      </c>
      <c r="AI27" s="236" t="s">
        <v>318</v>
      </c>
      <c r="AJ27" s="236" t="s">
        <v>318</v>
      </c>
      <c r="AK27" s="236" t="s">
        <v>318</v>
      </c>
      <c r="AL27" s="236" t="s">
        <v>318</v>
      </c>
      <c r="AM27" s="236" t="s">
        <v>318</v>
      </c>
      <c r="AN27" s="236" t="s">
        <v>318</v>
      </c>
      <c r="AO27" s="236" t="s">
        <v>319</v>
      </c>
      <c r="AP27" s="236" t="s">
        <v>319</v>
      </c>
      <c r="AQ27" s="236" t="s">
        <v>217</v>
      </c>
      <c r="AR27" s="236" t="s">
        <v>217</v>
      </c>
      <c r="AS27" s="236" t="s">
        <v>217</v>
      </c>
      <c r="AT27" s="236" t="s">
        <v>217</v>
      </c>
      <c r="AU27" s="236" t="s">
        <v>217</v>
      </c>
      <c r="AV27" s="236" t="s">
        <v>217</v>
      </c>
      <c r="AW27" s="236" t="s">
        <v>217</v>
      </c>
      <c r="AX27" s="236" t="s">
        <v>217</v>
      </c>
      <c r="AY27" s="236" t="s">
        <v>217</v>
      </c>
      <c r="AZ27" s="236" t="s">
        <v>217</v>
      </c>
      <c r="BA27" s="237" t="s">
        <v>217</v>
      </c>
    </row>
    <row r="28" spans="1:53" s="220" customFormat="1" ht="12.75">
      <c r="A28" s="234" t="s">
        <v>201</v>
      </c>
      <c r="B28" s="238" t="s">
        <v>318</v>
      </c>
      <c r="C28" s="239" t="s">
        <v>318</v>
      </c>
      <c r="D28" s="239" t="s">
        <v>318</v>
      </c>
      <c r="E28" s="239" t="s">
        <v>318</v>
      </c>
      <c r="F28" s="239" t="s">
        <v>318</v>
      </c>
      <c r="G28" s="239" t="s">
        <v>318</v>
      </c>
      <c r="H28" s="239" t="s">
        <v>318</v>
      </c>
      <c r="I28" s="239" t="s">
        <v>318</v>
      </c>
      <c r="J28" s="239" t="s">
        <v>318</v>
      </c>
      <c r="K28" s="236" t="s">
        <v>318</v>
      </c>
      <c r="L28" s="236" t="s">
        <v>318</v>
      </c>
      <c r="M28" s="236" t="s">
        <v>318</v>
      </c>
      <c r="N28" s="236" t="s">
        <v>318</v>
      </c>
      <c r="O28" s="236" t="s">
        <v>318</v>
      </c>
      <c r="P28" s="236" t="s">
        <v>318</v>
      </c>
      <c r="Q28" s="236" t="s">
        <v>319</v>
      </c>
      <c r="R28" s="236" t="s">
        <v>319</v>
      </c>
      <c r="S28" s="236" t="s">
        <v>217</v>
      </c>
      <c r="T28" s="236" t="s">
        <v>217</v>
      </c>
      <c r="U28" s="236" t="s">
        <v>217</v>
      </c>
      <c r="V28" s="236" t="s">
        <v>320</v>
      </c>
      <c r="W28" s="236" t="s">
        <v>320</v>
      </c>
      <c r="X28" s="236" t="s">
        <v>320</v>
      </c>
      <c r="Y28" s="236" t="s">
        <v>320</v>
      </c>
      <c r="Z28" s="236" t="s">
        <v>318</v>
      </c>
      <c r="AA28" s="236" t="s">
        <v>318</v>
      </c>
      <c r="AB28" s="236" t="s">
        <v>318</v>
      </c>
      <c r="AC28" s="236" t="s">
        <v>318</v>
      </c>
      <c r="AD28" s="236" t="s">
        <v>318</v>
      </c>
      <c r="AE28" s="236" t="s">
        <v>318</v>
      </c>
      <c r="AF28" s="236" t="s">
        <v>318</v>
      </c>
      <c r="AG28" s="236" t="s">
        <v>318</v>
      </c>
      <c r="AH28" s="236" t="s">
        <v>318</v>
      </c>
      <c r="AI28" s="236" t="s">
        <v>318</v>
      </c>
      <c r="AJ28" s="236" t="s">
        <v>318</v>
      </c>
      <c r="AK28" s="236" t="s">
        <v>318</v>
      </c>
      <c r="AL28" s="236" t="s">
        <v>318</v>
      </c>
      <c r="AM28" s="236" t="s">
        <v>318</v>
      </c>
      <c r="AN28" s="236" t="s">
        <v>318</v>
      </c>
      <c r="AO28" s="236" t="s">
        <v>319</v>
      </c>
      <c r="AP28" s="236" t="s">
        <v>319</v>
      </c>
      <c r="AQ28" s="236" t="s">
        <v>217</v>
      </c>
      <c r="AR28" s="236" t="s">
        <v>217</v>
      </c>
      <c r="AS28" s="236" t="s">
        <v>217</v>
      </c>
      <c r="AT28" s="236" t="s">
        <v>217</v>
      </c>
      <c r="AU28" s="236" t="s">
        <v>217</v>
      </c>
      <c r="AV28" s="236" t="s">
        <v>217</v>
      </c>
      <c r="AW28" s="236" t="s">
        <v>217</v>
      </c>
      <c r="AX28" s="236" t="s">
        <v>217</v>
      </c>
      <c r="AY28" s="236" t="s">
        <v>217</v>
      </c>
      <c r="AZ28" s="236" t="s">
        <v>217</v>
      </c>
      <c r="BA28" s="237" t="s">
        <v>217</v>
      </c>
    </row>
    <row r="29" spans="1:53" s="220" customFormat="1" ht="13.5" thickBot="1">
      <c r="A29" s="240" t="s">
        <v>202</v>
      </c>
      <c r="B29" s="241" t="s">
        <v>318</v>
      </c>
      <c r="C29" s="242" t="s">
        <v>318</v>
      </c>
      <c r="D29" s="242" t="s">
        <v>318</v>
      </c>
      <c r="E29" s="242" t="s">
        <v>318</v>
      </c>
      <c r="F29" s="242" t="s">
        <v>318</v>
      </c>
      <c r="G29" s="242" t="s">
        <v>318</v>
      </c>
      <c r="H29" s="242" t="s">
        <v>318</v>
      </c>
      <c r="I29" s="242" t="s">
        <v>318</v>
      </c>
      <c r="J29" s="242" t="s">
        <v>318</v>
      </c>
      <c r="K29" s="218" t="s">
        <v>318</v>
      </c>
      <c r="L29" s="218" t="s">
        <v>318</v>
      </c>
      <c r="M29" s="218" t="s">
        <v>318</v>
      </c>
      <c r="N29" s="218" t="s">
        <v>318</v>
      </c>
      <c r="O29" s="218" t="s">
        <v>318</v>
      </c>
      <c r="P29" s="218" t="s">
        <v>318</v>
      </c>
      <c r="Q29" s="218" t="s">
        <v>319</v>
      </c>
      <c r="R29" s="218" t="s">
        <v>319</v>
      </c>
      <c r="S29" s="218" t="s">
        <v>217</v>
      </c>
      <c r="T29" s="218" t="s">
        <v>217</v>
      </c>
      <c r="U29" s="218" t="s">
        <v>217</v>
      </c>
      <c r="V29" s="218" t="s">
        <v>320</v>
      </c>
      <c r="W29" s="218" t="s">
        <v>320</v>
      </c>
      <c r="X29" s="218" t="s">
        <v>320</v>
      </c>
      <c r="Y29" s="218" t="s">
        <v>320</v>
      </c>
      <c r="Z29" s="218" t="s">
        <v>318</v>
      </c>
      <c r="AA29" s="218" t="s">
        <v>318</v>
      </c>
      <c r="AB29" s="218" t="s">
        <v>318</v>
      </c>
      <c r="AC29" s="218" t="s">
        <v>318</v>
      </c>
      <c r="AD29" s="218" t="s">
        <v>318</v>
      </c>
      <c r="AE29" s="218" t="s">
        <v>318</v>
      </c>
      <c r="AF29" s="218" t="s">
        <v>318</v>
      </c>
      <c r="AG29" s="218" t="s">
        <v>318</v>
      </c>
      <c r="AH29" s="218" t="s">
        <v>318</v>
      </c>
      <c r="AI29" s="218" t="s">
        <v>318</v>
      </c>
      <c r="AJ29" s="218" t="s">
        <v>319</v>
      </c>
      <c r="AK29" s="218" t="s">
        <v>319</v>
      </c>
      <c r="AL29" s="218" t="s">
        <v>212</v>
      </c>
      <c r="AM29" s="218" t="s">
        <v>212</v>
      </c>
      <c r="AN29" s="218" t="s">
        <v>212</v>
      </c>
      <c r="AO29" s="218" t="s">
        <v>212</v>
      </c>
      <c r="AP29" s="218" t="s">
        <v>321</v>
      </c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43"/>
    </row>
    <row r="30" spans="1:53" s="224" customFormat="1" ht="11.25">
      <c r="A30" s="244" t="s">
        <v>349</v>
      </c>
      <c r="B30" s="245"/>
      <c r="C30" s="245"/>
      <c r="D30" s="245"/>
      <c r="E30" s="246" t="s">
        <v>350</v>
      </c>
      <c r="F30" s="247" t="s">
        <v>351</v>
      </c>
      <c r="G30" s="245"/>
      <c r="H30" s="245"/>
      <c r="I30" s="245"/>
      <c r="J30" s="245"/>
      <c r="K30" s="245"/>
      <c r="L30" s="245"/>
      <c r="M30" s="246" t="s">
        <v>352</v>
      </c>
      <c r="N30" s="247" t="s">
        <v>353</v>
      </c>
      <c r="R30" s="247"/>
      <c r="S30" s="247"/>
      <c r="T30" s="247"/>
      <c r="U30" s="246" t="s">
        <v>354</v>
      </c>
      <c r="V30" s="247" t="s">
        <v>355</v>
      </c>
      <c r="W30" s="247"/>
      <c r="X30" s="247"/>
      <c r="Y30" s="247"/>
      <c r="Z30" s="246" t="s">
        <v>356</v>
      </c>
      <c r="AA30" s="247" t="s">
        <v>357</v>
      </c>
      <c r="AB30" s="247"/>
      <c r="AC30" s="247"/>
      <c r="AD30" s="247"/>
      <c r="AE30" s="246" t="s">
        <v>358</v>
      </c>
      <c r="AF30" s="247" t="s">
        <v>359</v>
      </c>
      <c r="AG30" s="247"/>
      <c r="AH30" s="247"/>
      <c r="AI30" s="247"/>
      <c r="AJ30" s="247"/>
      <c r="AK30" s="247"/>
      <c r="AL30" s="247"/>
      <c r="AM30" s="247"/>
      <c r="AN30" s="247"/>
      <c r="AO30" s="247"/>
      <c r="AP30" s="246" t="s">
        <v>360</v>
      </c>
      <c r="AQ30" s="247" t="s">
        <v>454</v>
      </c>
      <c r="AS30" s="245"/>
      <c r="AT30" s="245"/>
      <c r="AU30" s="245"/>
      <c r="AV30" s="245"/>
      <c r="AW30" s="245"/>
      <c r="AX30" s="245"/>
      <c r="AY30" s="245"/>
      <c r="AZ30" s="245"/>
      <c r="BA30" s="245"/>
    </row>
    <row r="31" s="220" customFormat="1" ht="7.5" customHeight="1">
      <c r="A31" s="224"/>
    </row>
    <row r="32" spans="1:52" s="248" customFormat="1" ht="15" customHeight="1">
      <c r="A32" s="773" t="s">
        <v>314</v>
      </c>
      <c r="B32" s="773"/>
      <c r="C32" s="773"/>
      <c r="D32" s="773"/>
      <c r="E32" s="773"/>
      <c r="F32" s="773"/>
      <c r="G32" s="773"/>
      <c r="H32" s="773"/>
      <c r="I32" s="773"/>
      <c r="J32" s="773"/>
      <c r="K32" s="773"/>
      <c r="L32" s="773"/>
      <c r="M32" s="773"/>
      <c r="N32" s="773"/>
      <c r="O32" s="773"/>
      <c r="P32" s="773"/>
      <c r="T32" s="773" t="s">
        <v>313</v>
      </c>
      <c r="U32" s="773"/>
      <c r="V32" s="773"/>
      <c r="W32" s="773"/>
      <c r="X32" s="773"/>
      <c r="Y32" s="773"/>
      <c r="Z32" s="773"/>
      <c r="AA32" s="773"/>
      <c r="AB32" s="773"/>
      <c r="AC32" s="773"/>
      <c r="AD32" s="773"/>
      <c r="AI32" s="737" t="s">
        <v>304</v>
      </c>
      <c r="AJ32" s="737"/>
      <c r="AK32" s="737"/>
      <c r="AL32" s="737"/>
      <c r="AM32" s="737"/>
      <c r="AN32" s="737"/>
      <c r="AO32" s="737"/>
      <c r="AP32" s="737"/>
      <c r="AQ32" s="737"/>
      <c r="AR32" s="737"/>
      <c r="AS32" s="737"/>
      <c r="AT32" s="737"/>
      <c r="AU32" s="737"/>
      <c r="AV32" s="737"/>
      <c r="AW32" s="737"/>
      <c r="AX32" s="737"/>
      <c r="AY32" s="737"/>
      <c r="AZ32" s="737"/>
    </row>
    <row r="33" spans="33:53" s="224" customFormat="1" ht="6" customHeight="1" thickBot="1">
      <c r="AG33" s="249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</row>
    <row r="34" spans="1:53" s="224" customFormat="1" ht="49.5" customHeight="1" thickBot="1">
      <c r="A34" s="251" t="s">
        <v>263</v>
      </c>
      <c r="B34" s="741" t="s">
        <v>282</v>
      </c>
      <c r="C34" s="741"/>
      <c r="D34" s="741" t="s">
        <v>312</v>
      </c>
      <c r="E34" s="741"/>
      <c r="F34" s="774" t="s">
        <v>260</v>
      </c>
      <c r="G34" s="774"/>
      <c r="H34" s="741" t="s">
        <v>456</v>
      </c>
      <c r="I34" s="741"/>
      <c r="J34" s="741"/>
      <c r="K34" s="741" t="s">
        <v>305</v>
      </c>
      <c r="L34" s="741"/>
      <c r="M34" s="774" t="s">
        <v>185</v>
      </c>
      <c r="N34" s="774"/>
      <c r="O34" s="741" t="s">
        <v>283</v>
      </c>
      <c r="P34" s="775"/>
      <c r="Q34" s="252"/>
      <c r="R34" s="252"/>
      <c r="T34" s="776" t="s">
        <v>267</v>
      </c>
      <c r="U34" s="777"/>
      <c r="V34" s="777"/>
      <c r="W34" s="777"/>
      <c r="X34" s="777"/>
      <c r="Y34" s="777"/>
      <c r="Z34" s="766"/>
      <c r="AA34" s="763" t="s">
        <v>32</v>
      </c>
      <c r="AB34" s="764"/>
      <c r="AC34" s="763" t="s">
        <v>266</v>
      </c>
      <c r="AD34" s="765"/>
      <c r="AG34" s="250"/>
      <c r="AH34" s="758" t="s">
        <v>361</v>
      </c>
      <c r="AI34" s="759"/>
      <c r="AJ34" s="759"/>
      <c r="AK34" s="759"/>
      <c r="AL34" s="759"/>
      <c r="AM34" s="759"/>
      <c r="AN34" s="759"/>
      <c r="AO34" s="759"/>
      <c r="AP34" s="759"/>
      <c r="AQ34" s="760"/>
      <c r="AR34" s="766" t="s">
        <v>455</v>
      </c>
      <c r="AS34" s="767"/>
      <c r="AT34" s="767"/>
      <c r="AU34" s="767"/>
      <c r="AV34" s="767"/>
      <c r="AW34" s="767"/>
      <c r="AX34" s="767"/>
      <c r="AY34" s="767"/>
      <c r="AZ34" s="747" t="s">
        <v>32</v>
      </c>
      <c r="BA34" s="748"/>
    </row>
    <row r="35" spans="1:53" s="224" customFormat="1" ht="12.75" customHeight="1">
      <c r="A35" s="253" t="s">
        <v>198</v>
      </c>
      <c r="B35" s="772">
        <v>30</v>
      </c>
      <c r="C35" s="772"/>
      <c r="D35" s="772">
        <v>4</v>
      </c>
      <c r="E35" s="772"/>
      <c r="F35" s="772">
        <v>2</v>
      </c>
      <c r="G35" s="772"/>
      <c r="H35" s="772"/>
      <c r="I35" s="772"/>
      <c r="J35" s="772"/>
      <c r="K35" s="772"/>
      <c r="L35" s="772"/>
      <c r="M35" s="772">
        <v>16</v>
      </c>
      <c r="N35" s="772"/>
      <c r="O35" s="794">
        <f>SUM(B35:N35)</f>
        <v>52</v>
      </c>
      <c r="P35" s="795"/>
      <c r="Q35" s="254"/>
      <c r="R35" s="254"/>
      <c r="T35" s="796" t="s">
        <v>322</v>
      </c>
      <c r="U35" s="797"/>
      <c r="V35" s="797"/>
      <c r="W35" s="797"/>
      <c r="X35" s="797"/>
      <c r="Y35" s="797"/>
      <c r="Z35" s="798"/>
      <c r="AA35" s="779">
        <v>2</v>
      </c>
      <c r="AB35" s="779"/>
      <c r="AC35" s="779">
        <v>2</v>
      </c>
      <c r="AD35" s="793"/>
      <c r="AG35" s="250"/>
      <c r="AH35" s="799"/>
      <c r="AI35" s="800"/>
      <c r="AJ35" s="800"/>
      <c r="AK35" s="800"/>
      <c r="AL35" s="800"/>
      <c r="AM35" s="800"/>
      <c r="AN35" s="800"/>
      <c r="AO35" s="800"/>
      <c r="AP35" s="800"/>
      <c r="AQ35" s="801"/>
      <c r="AR35" s="812" t="s">
        <v>439</v>
      </c>
      <c r="AS35" s="822"/>
      <c r="AT35" s="822"/>
      <c r="AU35" s="822"/>
      <c r="AV35" s="822"/>
      <c r="AW35" s="822"/>
      <c r="AX35" s="822"/>
      <c r="AY35" s="823"/>
      <c r="AZ35" s="812">
        <v>8</v>
      </c>
      <c r="BA35" s="813"/>
    </row>
    <row r="36" spans="1:53" s="224" customFormat="1" ht="12.75">
      <c r="A36" s="255" t="s">
        <v>200</v>
      </c>
      <c r="B36" s="778">
        <v>30</v>
      </c>
      <c r="C36" s="778"/>
      <c r="D36" s="778">
        <v>4</v>
      </c>
      <c r="E36" s="778"/>
      <c r="F36" s="778">
        <v>2</v>
      </c>
      <c r="G36" s="778"/>
      <c r="H36" s="778"/>
      <c r="I36" s="778"/>
      <c r="J36" s="778"/>
      <c r="K36" s="778"/>
      <c r="L36" s="778"/>
      <c r="M36" s="778">
        <v>16</v>
      </c>
      <c r="N36" s="778"/>
      <c r="O36" s="818">
        <f>SUM(B36:N36)</f>
        <v>52</v>
      </c>
      <c r="P36" s="819"/>
      <c r="Q36" s="254"/>
      <c r="R36" s="254"/>
      <c r="T36" s="808" t="s">
        <v>323</v>
      </c>
      <c r="U36" s="809"/>
      <c r="V36" s="809"/>
      <c r="W36" s="809"/>
      <c r="X36" s="809"/>
      <c r="Y36" s="809"/>
      <c r="Z36" s="810"/>
      <c r="AA36" s="811">
        <v>4</v>
      </c>
      <c r="AB36" s="811"/>
      <c r="AC36" s="811">
        <v>2</v>
      </c>
      <c r="AD36" s="820"/>
      <c r="AG36" s="250"/>
      <c r="AH36" s="802"/>
      <c r="AI36" s="803"/>
      <c r="AJ36" s="803"/>
      <c r="AK36" s="803"/>
      <c r="AL36" s="803"/>
      <c r="AM36" s="803"/>
      <c r="AN36" s="803"/>
      <c r="AO36" s="803"/>
      <c r="AP36" s="803"/>
      <c r="AQ36" s="804"/>
      <c r="AR36" s="824"/>
      <c r="AS36" s="825"/>
      <c r="AT36" s="825"/>
      <c r="AU36" s="825"/>
      <c r="AV36" s="825"/>
      <c r="AW36" s="825"/>
      <c r="AX36" s="825"/>
      <c r="AY36" s="826"/>
      <c r="AZ36" s="814"/>
      <c r="BA36" s="815"/>
    </row>
    <row r="37" spans="1:53" s="224" customFormat="1" ht="12.75" customHeight="1">
      <c r="A37" s="255" t="s">
        <v>201</v>
      </c>
      <c r="B37" s="778">
        <v>30</v>
      </c>
      <c r="C37" s="778"/>
      <c r="D37" s="778">
        <v>4</v>
      </c>
      <c r="E37" s="778"/>
      <c r="F37" s="778">
        <v>4</v>
      </c>
      <c r="G37" s="778"/>
      <c r="H37" s="778"/>
      <c r="I37" s="778"/>
      <c r="J37" s="778"/>
      <c r="K37" s="778"/>
      <c r="L37" s="778"/>
      <c r="M37" s="778">
        <v>14</v>
      </c>
      <c r="N37" s="778"/>
      <c r="O37" s="818">
        <f>SUM(B37:N37)</f>
        <v>52</v>
      </c>
      <c r="P37" s="819"/>
      <c r="Q37" s="254"/>
      <c r="R37" s="254"/>
      <c r="T37" s="808" t="s">
        <v>324</v>
      </c>
      <c r="U37" s="809"/>
      <c r="V37" s="809"/>
      <c r="W37" s="809"/>
      <c r="X37" s="809"/>
      <c r="Y37" s="809"/>
      <c r="Z37" s="810"/>
      <c r="AA37" s="811">
        <v>6</v>
      </c>
      <c r="AB37" s="811"/>
      <c r="AC37" s="811">
        <v>4</v>
      </c>
      <c r="AD37" s="820"/>
      <c r="AG37" s="250"/>
      <c r="AH37" s="802"/>
      <c r="AI37" s="803"/>
      <c r="AJ37" s="803"/>
      <c r="AK37" s="803"/>
      <c r="AL37" s="803"/>
      <c r="AM37" s="803"/>
      <c r="AN37" s="803"/>
      <c r="AO37" s="803"/>
      <c r="AP37" s="803"/>
      <c r="AQ37" s="804"/>
      <c r="AR37" s="824"/>
      <c r="AS37" s="825"/>
      <c r="AT37" s="825"/>
      <c r="AU37" s="825"/>
      <c r="AV37" s="825"/>
      <c r="AW37" s="825"/>
      <c r="AX37" s="825"/>
      <c r="AY37" s="826"/>
      <c r="AZ37" s="814"/>
      <c r="BA37" s="815"/>
    </row>
    <row r="38" spans="1:53" s="224" customFormat="1" ht="13.5" thickBot="1">
      <c r="A38" s="256" t="s">
        <v>202</v>
      </c>
      <c r="B38" s="782">
        <v>25</v>
      </c>
      <c r="C38" s="782"/>
      <c r="D38" s="782">
        <v>4</v>
      </c>
      <c r="E38" s="782"/>
      <c r="F38" s="782">
        <v>4</v>
      </c>
      <c r="G38" s="782"/>
      <c r="H38" s="782">
        <v>4</v>
      </c>
      <c r="I38" s="782"/>
      <c r="J38" s="782"/>
      <c r="K38" s="782">
        <v>1</v>
      </c>
      <c r="L38" s="782"/>
      <c r="M38" s="782">
        <v>3</v>
      </c>
      <c r="N38" s="782"/>
      <c r="O38" s="783">
        <f>SUM(B38:N38)</f>
        <v>41</v>
      </c>
      <c r="P38" s="784"/>
      <c r="Q38" s="254"/>
      <c r="R38" s="254"/>
      <c r="T38" s="785" t="s">
        <v>121</v>
      </c>
      <c r="U38" s="786"/>
      <c r="V38" s="786"/>
      <c r="W38" s="786"/>
      <c r="X38" s="786"/>
      <c r="Y38" s="786"/>
      <c r="Z38" s="787"/>
      <c r="AA38" s="788">
        <v>8</v>
      </c>
      <c r="AB38" s="788"/>
      <c r="AC38" s="788">
        <v>4</v>
      </c>
      <c r="AD38" s="821"/>
      <c r="AG38" s="250"/>
      <c r="AH38" s="805"/>
      <c r="AI38" s="806"/>
      <c r="AJ38" s="806"/>
      <c r="AK38" s="806"/>
      <c r="AL38" s="806"/>
      <c r="AM38" s="806"/>
      <c r="AN38" s="806"/>
      <c r="AO38" s="806"/>
      <c r="AP38" s="806"/>
      <c r="AQ38" s="807"/>
      <c r="AR38" s="827"/>
      <c r="AS38" s="828"/>
      <c r="AT38" s="828"/>
      <c r="AU38" s="828"/>
      <c r="AV38" s="828"/>
      <c r="AW38" s="828"/>
      <c r="AX38" s="828"/>
      <c r="AY38" s="829"/>
      <c r="AZ38" s="816"/>
      <c r="BA38" s="817"/>
    </row>
    <row r="39" spans="1:53" s="196" customFormat="1" ht="13.5" customHeight="1" thickBot="1">
      <c r="A39" s="212" t="s">
        <v>265</v>
      </c>
      <c r="B39" s="780">
        <f>SUM(B35:C38)</f>
        <v>115</v>
      </c>
      <c r="C39" s="780"/>
      <c r="D39" s="780">
        <f>SUM(D35:E38)</f>
        <v>16</v>
      </c>
      <c r="E39" s="780"/>
      <c r="F39" s="780">
        <f>SUM(F35:G38)</f>
        <v>12</v>
      </c>
      <c r="G39" s="780"/>
      <c r="H39" s="780">
        <f>SUM(H35:I38)</f>
        <v>4</v>
      </c>
      <c r="I39" s="780"/>
      <c r="J39" s="780"/>
      <c r="K39" s="780">
        <f>SUM(K35:L38)</f>
        <v>1</v>
      </c>
      <c r="L39" s="780"/>
      <c r="M39" s="780">
        <f>SUM(M35:N38)</f>
        <v>49</v>
      </c>
      <c r="N39" s="780"/>
      <c r="O39" s="780">
        <f>SUM(O35:P38)</f>
        <v>197</v>
      </c>
      <c r="P39" s="781"/>
      <c r="Q39" s="210"/>
      <c r="R39" s="210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9"/>
      <c r="AS39" s="219"/>
      <c r="AT39" s="219"/>
      <c r="AU39" s="219"/>
      <c r="AV39" s="219"/>
      <c r="AW39" s="219"/>
      <c r="AX39" s="219"/>
      <c r="AY39" s="219"/>
      <c r="AZ39" s="684"/>
      <c r="BA39" s="684"/>
    </row>
    <row r="43" ht="12.75" customHeight="1"/>
    <row r="44" ht="12.75" customHeight="1"/>
  </sheetData>
  <sheetProtection/>
  <mergeCells count="95">
    <mergeCell ref="AT22:AW22"/>
    <mergeCell ref="B22:F22"/>
    <mergeCell ref="G22:J22"/>
    <mergeCell ref="AB22:AF22"/>
    <mergeCell ref="AG22:AJ22"/>
    <mergeCell ref="AZ35:BA38"/>
    <mergeCell ref="O36:P36"/>
    <mergeCell ref="T36:Z36"/>
    <mergeCell ref="AA36:AB36"/>
    <mergeCell ref="AC36:AD36"/>
    <mergeCell ref="AC37:AD37"/>
    <mergeCell ref="O37:P37"/>
    <mergeCell ref="AC38:AD38"/>
    <mergeCell ref="AR35:AY38"/>
    <mergeCell ref="AP22:AS22"/>
    <mergeCell ref="AC35:AD35"/>
    <mergeCell ref="O35:P35"/>
    <mergeCell ref="T35:Z35"/>
    <mergeCell ref="AH35:AQ38"/>
    <mergeCell ref="T37:Z37"/>
    <mergeCell ref="AA37:AB37"/>
    <mergeCell ref="M38:N38"/>
    <mergeCell ref="O38:P38"/>
    <mergeCell ref="T38:Z38"/>
    <mergeCell ref="AA38:AB38"/>
    <mergeCell ref="M37:N37"/>
    <mergeCell ref="T22:W22"/>
    <mergeCell ref="D39:E39"/>
    <mergeCell ref="F39:G39"/>
    <mergeCell ref="H39:J39"/>
    <mergeCell ref="K39:L39"/>
    <mergeCell ref="D37:E37"/>
    <mergeCell ref="F37:G37"/>
    <mergeCell ref="H37:J37"/>
    <mergeCell ref="K37:L37"/>
    <mergeCell ref="M39:N39"/>
    <mergeCell ref="M36:N36"/>
    <mergeCell ref="O39:P39"/>
    <mergeCell ref="B38:C38"/>
    <mergeCell ref="D38:E38"/>
    <mergeCell ref="F38:G38"/>
    <mergeCell ref="H38:J38"/>
    <mergeCell ref="K38:L38"/>
    <mergeCell ref="B37:C37"/>
    <mergeCell ref="B39:C39"/>
    <mergeCell ref="K36:L36"/>
    <mergeCell ref="B35:C35"/>
    <mergeCell ref="D35:E35"/>
    <mergeCell ref="AA35:AB35"/>
    <mergeCell ref="F35:G35"/>
    <mergeCell ref="H35:J35"/>
    <mergeCell ref="B36:C36"/>
    <mergeCell ref="D36:E36"/>
    <mergeCell ref="F36:G36"/>
    <mergeCell ref="H36:J36"/>
    <mergeCell ref="K35:L35"/>
    <mergeCell ref="M35:N35"/>
    <mergeCell ref="A32:P32"/>
    <mergeCell ref="T32:AD32"/>
    <mergeCell ref="B34:C34"/>
    <mergeCell ref="F34:G34"/>
    <mergeCell ref="H34:J34"/>
    <mergeCell ref="M34:N34"/>
    <mergeCell ref="O34:P34"/>
    <mergeCell ref="T34:Z34"/>
    <mergeCell ref="J14:AQ14"/>
    <mergeCell ref="J16:AQ16"/>
    <mergeCell ref="AH34:AQ34"/>
    <mergeCell ref="AB19:AF19"/>
    <mergeCell ref="A20:BA20"/>
    <mergeCell ref="AA34:AB34"/>
    <mergeCell ref="AC34:AD34"/>
    <mergeCell ref="AR34:AY34"/>
    <mergeCell ref="A22:A25"/>
    <mergeCell ref="AK22:AO22"/>
    <mergeCell ref="X22:AA22"/>
    <mergeCell ref="M6:AN6"/>
    <mergeCell ref="M7:AN7"/>
    <mergeCell ref="M8:AN8"/>
    <mergeCell ref="M9:AN9"/>
    <mergeCell ref="I1:AR1"/>
    <mergeCell ref="I2:AR2"/>
    <mergeCell ref="M3:AN3"/>
    <mergeCell ref="M5:AN5"/>
    <mergeCell ref="J12:AQ12"/>
    <mergeCell ref="AI32:AZ32"/>
    <mergeCell ref="J10:AQ10"/>
    <mergeCell ref="A18:P18"/>
    <mergeCell ref="AG18:BA18"/>
    <mergeCell ref="D34:E34"/>
    <mergeCell ref="A19:P19"/>
    <mergeCell ref="K22:O22"/>
    <mergeCell ref="P22:S22"/>
    <mergeCell ref="AZ34:BA34"/>
    <mergeCell ref="K34:L34"/>
  </mergeCells>
  <printOptions horizontalCentered="1"/>
  <pageMargins left="0.35433070866141736" right="0.2755905511811024" top="0.1968503937007874" bottom="0.1968503937007874" header="0" footer="0"/>
  <pageSetup horizontalDpi="600" verticalDpi="600" orientation="landscape" paperSize="9" scale="102" r:id="rId1"/>
  <headerFooter differentFirst="1" alignWithMargins="0">
    <oddHeader>&amp;C2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</sheetPr>
  <dimension ref="A1:W88"/>
  <sheetViews>
    <sheetView showGridLines="0" showZeros="0" tabSelected="1" view="pageBreakPreview" zoomScale="91" zoomScaleNormal="59" zoomScaleSheetLayoutView="91" zoomScalePageLayoutView="120" workbookViewId="0" topLeftCell="A1">
      <selection activeCell="J94" sqref="J94"/>
    </sheetView>
  </sheetViews>
  <sheetFormatPr defaultColWidth="9.00390625" defaultRowHeight="12.75"/>
  <cols>
    <col min="1" max="1" width="8.375" style="448" customWidth="1"/>
    <col min="2" max="2" width="48.625" style="448" customWidth="1"/>
    <col min="3" max="3" width="4.625" style="448" customWidth="1"/>
    <col min="4" max="4" width="6.75390625" style="448" customWidth="1"/>
    <col min="5" max="6" width="5.125" style="448" customWidth="1"/>
    <col min="7" max="7" width="6.75390625" style="448" customWidth="1"/>
    <col min="8" max="8" width="6.75390625" style="448" bestFit="1" customWidth="1"/>
    <col min="9" max="9" width="7.375" style="448" customWidth="1"/>
    <col min="10" max="10" width="6.25390625" style="448" customWidth="1"/>
    <col min="11" max="11" width="5.75390625" style="448" customWidth="1"/>
    <col min="12" max="12" width="6.00390625" style="448" customWidth="1"/>
    <col min="13" max="13" width="7.75390625" style="448" customWidth="1"/>
    <col min="14" max="15" width="5.875" style="448" customWidth="1"/>
    <col min="16" max="20" width="5.875" style="201" customWidth="1"/>
    <col min="21" max="21" width="6.00390625" style="201" customWidth="1"/>
    <col min="22" max="16384" width="9.125" style="448" customWidth="1"/>
  </cols>
  <sheetData>
    <row r="1" spans="1:21" ht="18.75" customHeight="1" thickBot="1">
      <c r="A1" s="832" t="s">
        <v>268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  <c r="O1" s="833"/>
      <c r="P1" s="833"/>
      <c r="Q1" s="833"/>
      <c r="R1" s="833"/>
      <c r="S1" s="833"/>
      <c r="T1" s="833"/>
      <c r="U1" s="834"/>
    </row>
    <row r="2" spans="1:21" ht="31.5" customHeight="1">
      <c r="A2" s="835" t="s">
        <v>270</v>
      </c>
      <c r="B2" s="837" t="s">
        <v>269</v>
      </c>
      <c r="C2" s="840" t="s">
        <v>261</v>
      </c>
      <c r="D2" s="840"/>
      <c r="E2" s="840"/>
      <c r="F2" s="841"/>
      <c r="G2" s="842" t="s">
        <v>281</v>
      </c>
      <c r="H2" s="844" t="s">
        <v>271</v>
      </c>
      <c r="I2" s="845"/>
      <c r="J2" s="845"/>
      <c r="K2" s="845"/>
      <c r="L2" s="845"/>
      <c r="M2" s="846"/>
      <c r="N2" s="847" t="s">
        <v>280</v>
      </c>
      <c r="O2" s="848"/>
      <c r="P2" s="848"/>
      <c r="Q2" s="848"/>
      <c r="R2" s="848"/>
      <c r="S2" s="848"/>
      <c r="T2" s="848"/>
      <c r="U2" s="849"/>
    </row>
    <row r="3" spans="1:21" ht="18.75" customHeight="1">
      <c r="A3" s="836"/>
      <c r="B3" s="838"/>
      <c r="C3" s="850" t="s">
        <v>284</v>
      </c>
      <c r="D3" s="850" t="s">
        <v>286</v>
      </c>
      <c r="E3" s="851" t="s">
        <v>285</v>
      </c>
      <c r="F3" s="852"/>
      <c r="G3" s="843"/>
      <c r="H3" s="853" t="s">
        <v>287</v>
      </c>
      <c r="I3" s="854" t="s">
        <v>289</v>
      </c>
      <c r="J3" s="854"/>
      <c r="K3" s="854"/>
      <c r="L3" s="855"/>
      <c r="M3" s="856" t="s">
        <v>290</v>
      </c>
      <c r="N3" s="857" t="s">
        <v>276</v>
      </c>
      <c r="O3" s="851"/>
      <c r="P3" s="862" t="s">
        <v>277</v>
      </c>
      <c r="Q3" s="862"/>
      <c r="R3" s="851" t="s">
        <v>278</v>
      </c>
      <c r="S3" s="851"/>
      <c r="T3" s="862" t="s">
        <v>279</v>
      </c>
      <c r="U3" s="863"/>
    </row>
    <row r="4" spans="1:21" ht="13.5" customHeight="1">
      <c r="A4" s="836"/>
      <c r="B4" s="838"/>
      <c r="C4" s="850"/>
      <c r="D4" s="850"/>
      <c r="E4" s="850" t="s">
        <v>272</v>
      </c>
      <c r="F4" s="864" t="s">
        <v>426</v>
      </c>
      <c r="G4" s="843"/>
      <c r="H4" s="853"/>
      <c r="I4" s="867" t="s">
        <v>288</v>
      </c>
      <c r="J4" s="854" t="s">
        <v>427</v>
      </c>
      <c r="K4" s="854"/>
      <c r="L4" s="855"/>
      <c r="M4" s="856"/>
      <c r="N4" s="859" t="s">
        <v>291</v>
      </c>
      <c r="O4" s="860"/>
      <c r="P4" s="860"/>
      <c r="Q4" s="860"/>
      <c r="R4" s="860"/>
      <c r="S4" s="860"/>
      <c r="T4" s="860"/>
      <c r="U4" s="861"/>
    </row>
    <row r="5" spans="1:21" ht="17.25" customHeight="1">
      <c r="A5" s="836"/>
      <c r="B5" s="838"/>
      <c r="C5" s="850"/>
      <c r="D5" s="850"/>
      <c r="E5" s="850"/>
      <c r="F5" s="865"/>
      <c r="G5" s="843"/>
      <c r="H5" s="853"/>
      <c r="I5" s="867"/>
      <c r="J5" s="868" t="s">
        <v>273</v>
      </c>
      <c r="K5" s="868" t="s">
        <v>274</v>
      </c>
      <c r="L5" s="858" t="s">
        <v>275</v>
      </c>
      <c r="M5" s="856"/>
      <c r="N5" s="272">
        <v>1</v>
      </c>
      <c r="O5" s="271">
        <f aca="true" t="shared" si="0" ref="O5:U5">N5+1</f>
        <v>2</v>
      </c>
      <c r="P5" s="540">
        <f t="shared" si="0"/>
        <v>3</v>
      </c>
      <c r="Q5" s="540">
        <f t="shared" si="0"/>
        <v>4</v>
      </c>
      <c r="R5" s="271">
        <f t="shared" si="0"/>
        <v>5</v>
      </c>
      <c r="S5" s="271">
        <f t="shared" si="0"/>
        <v>6</v>
      </c>
      <c r="T5" s="540">
        <f t="shared" si="0"/>
        <v>7</v>
      </c>
      <c r="U5" s="546">
        <f t="shared" si="0"/>
        <v>8</v>
      </c>
    </row>
    <row r="6" spans="1:21" ht="14.25" customHeight="1">
      <c r="A6" s="836"/>
      <c r="B6" s="838"/>
      <c r="C6" s="850"/>
      <c r="D6" s="850"/>
      <c r="E6" s="850"/>
      <c r="F6" s="865"/>
      <c r="G6" s="843"/>
      <c r="H6" s="853"/>
      <c r="I6" s="867"/>
      <c r="J6" s="868"/>
      <c r="K6" s="868"/>
      <c r="L6" s="858"/>
      <c r="M6" s="856"/>
      <c r="N6" s="859" t="s">
        <v>411</v>
      </c>
      <c r="O6" s="860"/>
      <c r="P6" s="860"/>
      <c r="Q6" s="860"/>
      <c r="R6" s="860"/>
      <c r="S6" s="860"/>
      <c r="T6" s="860"/>
      <c r="U6" s="861"/>
    </row>
    <row r="7" spans="1:21" ht="27" customHeight="1">
      <c r="A7" s="836"/>
      <c r="B7" s="839"/>
      <c r="C7" s="850"/>
      <c r="D7" s="850"/>
      <c r="E7" s="850"/>
      <c r="F7" s="866"/>
      <c r="G7" s="843"/>
      <c r="H7" s="853"/>
      <c r="I7" s="867"/>
      <c r="J7" s="868"/>
      <c r="K7" s="868"/>
      <c r="L7" s="858"/>
      <c r="M7" s="856"/>
      <c r="N7" s="272">
        <v>15</v>
      </c>
      <c r="O7" s="271">
        <v>15</v>
      </c>
      <c r="P7" s="540">
        <v>15</v>
      </c>
      <c r="Q7" s="540">
        <v>15</v>
      </c>
      <c r="R7" s="271">
        <v>15</v>
      </c>
      <c r="S7" s="271">
        <v>15</v>
      </c>
      <c r="T7" s="540">
        <v>15</v>
      </c>
      <c r="U7" s="546">
        <v>10</v>
      </c>
    </row>
    <row r="8" spans="1:21" ht="13.5" customHeight="1" thickBot="1">
      <c r="A8" s="449">
        <v>1</v>
      </c>
      <c r="B8" s="450">
        <f>A8+1</f>
        <v>2</v>
      </c>
      <c r="C8" s="450">
        <f aca="true" t="shared" si="1" ref="C8:T8">B8+1</f>
        <v>3</v>
      </c>
      <c r="D8" s="450">
        <f t="shared" si="1"/>
        <v>4</v>
      </c>
      <c r="E8" s="450">
        <f t="shared" si="1"/>
        <v>5</v>
      </c>
      <c r="F8" s="451">
        <f t="shared" si="1"/>
        <v>6</v>
      </c>
      <c r="G8" s="452">
        <f t="shared" si="1"/>
        <v>7</v>
      </c>
      <c r="H8" s="453">
        <f t="shared" si="1"/>
        <v>8</v>
      </c>
      <c r="I8" s="450">
        <f t="shared" si="1"/>
        <v>9</v>
      </c>
      <c r="J8" s="450">
        <f t="shared" si="1"/>
        <v>10</v>
      </c>
      <c r="K8" s="450">
        <f t="shared" si="1"/>
        <v>11</v>
      </c>
      <c r="L8" s="450">
        <f t="shared" si="1"/>
        <v>12</v>
      </c>
      <c r="M8" s="452">
        <f t="shared" si="1"/>
        <v>13</v>
      </c>
      <c r="N8" s="450">
        <f>M8+1</f>
        <v>14</v>
      </c>
      <c r="O8" s="450">
        <f t="shared" si="1"/>
        <v>15</v>
      </c>
      <c r="P8" s="454">
        <f t="shared" si="1"/>
        <v>16</v>
      </c>
      <c r="Q8" s="454">
        <f t="shared" si="1"/>
        <v>17</v>
      </c>
      <c r="R8" s="455">
        <f t="shared" si="1"/>
        <v>18</v>
      </c>
      <c r="S8" s="455">
        <f t="shared" si="1"/>
        <v>19</v>
      </c>
      <c r="T8" s="454">
        <f t="shared" si="1"/>
        <v>20</v>
      </c>
      <c r="U8" s="547">
        <f>T8+1</f>
        <v>21</v>
      </c>
    </row>
    <row r="9" spans="1:21" s="412" customFormat="1" ht="21" customHeight="1" thickBot="1">
      <c r="A9" s="869" t="s">
        <v>315</v>
      </c>
      <c r="B9" s="870"/>
      <c r="C9" s="870"/>
      <c r="D9" s="870"/>
      <c r="E9" s="870"/>
      <c r="F9" s="870"/>
      <c r="G9" s="870"/>
      <c r="H9" s="870"/>
      <c r="I9" s="870"/>
      <c r="J9" s="870"/>
      <c r="K9" s="870"/>
      <c r="L9" s="870"/>
      <c r="M9" s="870"/>
      <c r="N9" s="870"/>
      <c r="O9" s="870"/>
      <c r="P9" s="870"/>
      <c r="Q9" s="870"/>
      <c r="R9" s="870"/>
      <c r="S9" s="870"/>
      <c r="T9" s="870"/>
      <c r="U9" s="871"/>
    </row>
    <row r="10" spans="1:23" s="456" customFormat="1" ht="16.5" customHeight="1" thickBot="1">
      <c r="A10" s="872" t="s">
        <v>417</v>
      </c>
      <c r="B10" s="873"/>
      <c r="C10" s="873"/>
      <c r="D10" s="873"/>
      <c r="E10" s="873"/>
      <c r="F10" s="873"/>
      <c r="G10" s="873"/>
      <c r="H10" s="873"/>
      <c r="I10" s="873"/>
      <c r="J10" s="873"/>
      <c r="K10" s="873"/>
      <c r="L10" s="873"/>
      <c r="M10" s="873"/>
      <c r="N10" s="873"/>
      <c r="O10" s="873"/>
      <c r="P10" s="873"/>
      <c r="Q10" s="873"/>
      <c r="R10" s="873"/>
      <c r="S10" s="873"/>
      <c r="T10" s="873"/>
      <c r="U10" s="874"/>
      <c r="W10" s="457"/>
    </row>
    <row r="11" spans="1:23" s="301" customFormat="1" ht="13.5" customHeight="1">
      <c r="A11" s="273" t="s">
        <v>365</v>
      </c>
      <c r="B11" s="258" t="s">
        <v>301</v>
      </c>
      <c r="C11" s="274"/>
      <c r="D11" s="275">
        <v>2</v>
      </c>
      <c r="E11" s="274"/>
      <c r="F11" s="276"/>
      <c r="G11" s="277">
        <v>4</v>
      </c>
      <c r="H11" s="278">
        <f aca="true" t="shared" si="2" ref="H11:H23">G11*30</f>
        <v>120</v>
      </c>
      <c r="I11" s="279">
        <v>44</v>
      </c>
      <c r="J11" s="280">
        <v>30</v>
      </c>
      <c r="K11" s="280"/>
      <c r="L11" s="281">
        <f>I11-J11</f>
        <v>14</v>
      </c>
      <c r="M11" s="282">
        <f aca="true" t="shared" si="3" ref="M11:M23">H11-I11</f>
        <v>76</v>
      </c>
      <c r="N11" s="283"/>
      <c r="O11" s="284">
        <v>3</v>
      </c>
      <c r="P11" s="285"/>
      <c r="Q11" s="285"/>
      <c r="R11" s="274"/>
      <c r="S11" s="274"/>
      <c r="T11" s="285"/>
      <c r="U11" s="548"/>
      <c r="W11" s="457"/>
    </row>
    <row r="12" spans="1:23" s="301" customFormat="1" ht="14.25" customHeight="1">
      <c r="A12" s="286" t="s">
        <v>366</v>
      </c>
      <c r="B12" s="260" t="s">
        <v>409</v>
      </c>
      <c r="C12" s="287">
        <v>2</v>
      </c>
      <c r="D12" s="288">
        <v>1</v>
      </c>
      <c r="E12" s="287"/>
      <c r="F12" s="289"/>
      <c r="G12" s="290">
        <v>4</v>
      </c>
      <c r="H12" s="291">
        <f t="shared" si="2"/>
        <v>120</v>
      </c>
      <c r="I12" s="292">
        <f>N12*15+O12*15+P12*15+Q12*15+R12*15+S12*15+T12*15+U12*10</f>
        <v>60</v>
      </c>
      <c r="J12" s="293">
        <v>16</v>
      </c>
      <c r="K12" s="293"/>
      <c r="L12" s="281">
        <f aca="true" t="shared" si="4" ref="L12:L23">I12-J12</f>
        <v>44</v>
      </c>
      <c r="M12" s="294">
        <f t="shared" si="3"/>
        <v>60</v>
      </c>
      <c r="N12" s="295">
        <v>2</v>
      </c>
      <c r="O12" s="287">
        <v>2</v>
      </c>
      <c r="P12" s="296"/>
      <c r="Q12" s="296"/>
      <c r="R12" s="287"/>
      <c r="S12" s="287"/>
      <c r="T12" s="296"/>
      <c r="U12" s="483"/>
      <c r="W12" s="457"/>
    </row>
    <row r="13" spans="1:23" s="301" customFormat="1" ht="30" customHeight="1">
      <c r="A13" s="286" t="s">
        <v>367</v>
      </c>
      <c r="B13" s="263" t="s">
        <v>428</v>
      </c>
      <c r="C13" s="287"/>
      <c r="D13" s="288">
        <v>1.2</v>
      </c>
      <c r="E13" s="287"/>
      <c r="F13" s="289"/>
      <c r="G13" s="290">
        <v>5</v>
      </c>
      <c r="H13" s="291">
        <f t="shared" si="2"/>
        <v>150</v>
      </c>
      <c r="I13" s="292">
        <v>74</v>
      </c>
      <c r="J13" s="299">
        <v>14</v>
      </c>
      <c r="K13" s="293"/>
      <c r="L13" s="281">
        <f t="shared" si="4"/>
        <v>60</v>
      </c>
      <c r="M13" s="294">
        <f t="shared" si="3"/>
        <v>76</v>
      </c>
      <c r="N13" s="295">
        <v>3</v>
      </c>
      <c r="O13" s="287">
        <v>2</v>
      </c>
      <c r="P13" s="296"/>
      <c r="Q13" s="296"/>
      <c r="R13" s="287"/>
      <c r="S13" s="287"/>
      <c r="T13" s="296"/>
      <c r="U13" s="483"/>
      <c r="W13" s="457"/>
    </row>
    <row r="14" spans="1:23" s="301" customFormat="1" ht="13.5" customHeight="1">
      <c r="A14" s="297" t="s">
        <v>368</v>
      </c>
      <c r="B14" s="263" t="s">
        <v>343</v>
      </c>
      <c r="C14" s="287">
        <v>2</v>
      </c>
      <c r="D14" s="287">
        <v>1</v>
      </c>
      <c r="E14" s="287"/>
      <c r="F14" s="289"/>
      <c r="G14" s="290">
        <v>6</v>
      </c>
      <c r="H14" s="291">
        <f t="shared" si="2"/>
        <v>180</v>
      </c>
      <c r="I14" s="292">
        <v>76</v>
      </c>
      <c r="J14" s="293">
        <v>16</v>
      </c>
      <c r="K14" s="293"/>
      <c r="L14" s="281">
        <f t="shared" si="4"/>
        <v>60</v>
      </c>
      <c r="M14" s="294">
        <f t="shared" si="3"/>
        <v>104</v>
      </c>
      <c r="N14" s="298">
        <v>3</v>
      </c>
      <c r="O14" s="288">
        <v>2</v>
      </c>
      <c r="P14" s="296"/>
      <c r="Q14" s="296"/>
      <c r="R14" s="287"/>
      <c r="S14" s="287"/>
      <c r="T14" s="296"/>
      <c r="U14" s="483"/>
      <c r="W14" s="457"/>
    </row>
    <row r="15" spans="1:23" s="301" customFormat="1" ht="29.25" customHeight="1">
      <c r="A15" s="297" t="s">
        <v>369</v>
      </c>
      <c r="B15" s="263" t="s">
        <v>429</v>
      </c>
      <c r="C15" s="287"/>
      <c r="D15" s="287">
        <v>2</v>
      </c>
      <c r="E15" s="287"/>
      <c r="F15" s="289"/>
      <c r="G15" s="290">
        <v>4</v>
      </c>
      <c r="H15" s="291">
        <f t="shared" si="2"/>
        <v>120</v>
      </c>
      <c r="I15" s="292">
        <v>46</v>
      </c>
      <c r="J15" s="293">
        <v>30</v>
      </c>
      <c r="K15" s="293"/>
      <c r="L15" s="281">
        <f t="shared" si="4"/>
        <v>16</v>
      </c>
      <c r="M15" s="294">
        <f t="shared" si="3"/>
        <v>74</v>
      </c>
      <c r="N15" s="295"/>
      <c r="O15" s="287">
        <v>3</v>
      </c>
      <c r="P15" s="296"/>
      <c r="Q15" s="296"/>
      <c r="R15" s="287"/>
      <c r="S15" s="287"/>
      <c r="T15" s="296"/>
      <c r="U15" s="483"/>
      <c r="W15" s="457"/>
    </row>
    <row r="16" spans="1:23" s="301" customFormat="1" ht="13.5" customHeight="1">
      <c r="A16" s="297" t="s">
        <v>370</v>
      </c>
      <c r="B16" s="260" t="s">
        <v>364</v>
      </c>
      <c r="C16" s="287"/>
      <c r="D16" s="287">
        <v>4</v>
      </c>
      <c r="E16" s="287"/>
      <c r="F16" s="289"/>
      <c r="G16" s="290">
        <v>1</v>
      </c>
      <c r="H16" s="291">
        <f t="shared" si="2"/>
        <v>30</v>
      </c>
      <c r="I16" s="292">
        <v>12</v>
      </c>
      <c r="J16" s="293">
        <v>12</v>
      </c>
      <c r="K16" s="293"/>
      <c r="L16" s="281">
        <f t="shared" si="4"/>
        <v>0</v>
      </c>
      <c r="M16" s="294">
        <f t="shared" si="3"/>
        <v>18</v>
      </c>
      <c r="N16" s="295"/>
      <c r="O16" s="287"/>
      <c r="P16" s="296"/>
      <c r="Q16" s="296">
        <v>1</v>
      </c>
      <c r="R16" s="287"/>
      <c r="S16" s="287"/>
      <c r="T16" s="296"/>
      <c r="U16" s="483"/>
      <c r="W16" s="457"/>
    </row>
    <row r="17" spans="1:23" s="301" customFormat="1" ht="30">
      <c r="A17" s="297" t="s">
        <v>371</v>
      </c>
      <c r="B17" s="260" t="s">
        <v>430</v>
      </c>
      <c r="C17" s="287"/>
      <c r="D17" s="287">
        <v>1</v>
      </c>
      <c r="E17" s="287"/>
      <c r="F17" s="289"/>
      <c r="G17" s="290">
        <v>3</v>
      </c>
      <c r="H17" s="291">
        <f t="shared" si="2"/>
        <v>90</v>
      </c>
      <c r="I17" s="292">
        <f aca="true" t="shared" si="5" ref="I17:I23">N17*15+O17*15+P17*15+Q17*15+R17*15+S17*15+T17*15+U17*10</f>
        <v>30</v>
      </c>
      <c r="J17" s="293">
        <v>22</v>
      </c>
      <c r="K17" s="293"/>
      <c r="L17" s="281">
        <f t="shared" si="4"/>
        <v>8</v>
      </c>
      <c r="M17" s="294">
        <f t="shared" si="3"/>
        <v>60</v>
      </c>
      <c r="N17" s="295">
        <v>2</v>
      </c>
      <c r="O17" s="287"/>
      <c r="P17" s="296"/>
      <c r="Q17" s="296"/>
      <c r="R17" s="287"/>
      <c r="S17" s="287"/>
      <c r="T17" s="296"/>
      <c r="U17" s="483"/>
      <c r="W17" s="457"/>
    </row>
    <row r="18" spans="1:23" s="301" customFormat="1" ht="15.75">
      <c r="A18" s="297" t="s">
        <v>372</v>
      </c>
      <c r="B18" s="260" t="s">
        <v>340</v>
      </c>
      <c r="C18" s="287">
        <v>3</v>
      </c>
      <c r="D18" s="288">
        <v>1.2</v>
      </c>
      <c r="E18" s="287"/>
      <c r="F18" s="289"/>
      <c r="G18" s="290">
        <v>6</v>
      </c>
      <c r="H18" s="291">
        <f t="shared" si="2"/>
        <v>180</v>
      </c>
      <c r="I18" s="292">
        <f t="shared" si="5"/>
        <v>90</v>
      </c>
      <c r="J18" s="293"/>
      <c r="K18" s="293"/>
      <c r="L18" s="281">
        <f t="shared" si="4"/>
        <v>90</v>
      </c>
      <c r="M18" s="294">
        <f t="shared" si="3"/>
        <v>90</v>
      </c>
      <c r="N18" s="298">
        <v>1</v>
      </c>
      <c r="O18" s="288">
        <v>3</v>
      </c>
      <c r="P18" s="296">
        <v>2</v>
      </c>
      <c r="Q18" s="296"/>
      <c r="R18" s="287"/>
      <c r="S18" s="287"/>
      <c r="T18" s="296"/>
      <c r="U18" s="483"/>
      <c r="W18" s="457"/>
    </row>
    <row r="19" spans="1:23" s="301" customFormat="1" ht="15.75">
      <c r="A19" s="297" t="s">
        <v>373</v>
      </c>
      <c r="B19" s="260" t="s">
        <v>410</v>
      </c>
      <c r="C19" s="287">
        <v>6</v>
      </c>
      <c r="D19" s="288">
        <v>4.5</v>
      </c>
      <c r="E19" s="287"/>
      <c r="F19" s="289"/>
      <c r="G19" s="290">
        <v>6</v>
      </c>
      <c r="H19" s="291">
        <f t="shared" si="2"/>
        <v>180</v>
      </c>
      <c r="I19" s="292">
        <f t="shared" si="5"/>
        <v>90</v>
      </c>
      <c r="J19" s="293"/>
      <c r="K19" s="293"/>
      <c r="L19" s="281">
        <f t="shared" si="4"/>
        <v>90</v>
      </c>
      <c r="M19" s="294">
        <f t="shared" si="3"/>
        <v>90</v>
      </c>
      <c r="N19" s="295"/>
      <c r="O19" s="299"/>
      <c r="P19" s="296"/>
      <c r="Q19" s="296">
        <v>2</v>
      </c>
      <c r="R19" s="287">
        <v>2</v>
      </c>
      <c r="S19" s="287">
        <v>2</v>
      </c>
      <c r="T19" s="296"/>
      <c r="U19" s="483"/>
      <c r="W19" s="457"/>
    </row>
    <row r="20" spans="1:23" s="301" customFormat="1" ht="13.5" customHeight="1">
      <c r="A20" s="297" t="s">
        <v>374</v>
      </c>
      <c r="B20" s="260" t="s">
        <v>431</v>
      </c>
      <c r="C20" s="287">
        <v>8</v>
      </c>
      <c r="D20" s="288">
        <v>7</v>
      </c>
      <c r="E20" s="287"/>
      <c r="F20" s="289"/>
      <c r="G20" s="290">
        <v>6</v>
      </c>
      <c r="H20" s="291">
        <f t="shared" si="2"/>
        <v>180</v>
      </c>
      <c r="I20" s="292">
        <f t="shared" si="5"/>
        <v>60</v>
      </c>
      <c r="J20" s="293"/>
      <c r="K20" s="293"/>
      <c r="L20" s="281">
        <f t="shared" si="4"/>
        <v>60</v>
      </c>
      <c r="M20" s="294">
        <f t="shared" si="3"/>
        <v>120</v>
      </c>
      <c r="N20" s="295"/>
      <c r="O20" s="299"/>
      <c r="P20" s="296"/>
      <c r="Q20" s="296"/>
      <c r="R20" s="287"/>
      <c r="S20" s="287"/>
      <c r="T20" s="296">
        <v>2</v>
      </c>
      <c r="U20" s="483">
        <v>3</v>
      </c>
      <c r="W20" s="457"/>
    </row>
    <row r="21" spans="1:23" s="301" customFormat="1" ht="13.5" customHeight="1">
      <c r="A21" s="297" t="s">
        <v>375</v>
      </c>
      <c r="B21" s="263" t="s">
        <v>302</v>
      </c>
      <c r="C21" s="287">
        <v>5</v>
      </c>
      <c r="D21" s="287"/>
      <c r="E21" s="287"/>
      <c r="F21" s="289"/>
      <c r="G21" s="290">
        <v>3</v>
      </c>
      <c r="H21" s="291">
        <f t="shared" si="2"/>
        <v>90</v>
      </c>
      <c r="I21" s="292">
        <f t="shared" si="5"/>
        <v>30</v>
      </c>
      <c r="J21" s="293">
        <v>22</v>
      </c>
      <c r="K21" s="293"/>
      <c r="L21" s="281">
        <f t="shared" si="4"/>
        <v>8</v>
      </c>
      <c r="M21" s="294">
        <f t="shared" si="3"/>
        <v>60</v>
      </c>
      <c r="N21" s="295"/>
      <c r="O21" s="287"/>
      <c r="P21" s="296"/>
      <c r="Q21" s="296"/>
      <c r="R21" s="287">
        <v>2</v>
      </c>
      <c r="S21" s="287"/>
      <c r="T21" s="296"/>
      <c r="U21" s="483"/>
      <c r="W21" s="457"/>
    </row>
    <row r="22" spans="1:23" s="301" customFormat="1" ht="30" customHeight="1">
      <c r="A22" s="297" t="s">
        <v>376</v>
      </c>
      <c r="B22" s="300" t="s">
        <v>432</v>
      </c>
      <c r="C22" s="287"/>
      <c r="D22" s="287">
        <v>5</v>
      </c>
      <c r="E22" s="287"/>
      <c r="F22" s="289"/>
      <c r="G22" s="290">
        <v>3</v>
      </c>
      <c r="H22" s="291">
        <f t="shared" si="2"/>
        <v>90</v>
      </c>
      <c r="I22" s="292">
        <f t="shared" si="5"/>
        <v>30</v>
      </c>
      <c r="J22" s="293">
        <v>22</v>
      </c>
      <c r="K22" s="293"/>
      <c r="L22" s="281">
        <f t="shared" si="4"/>
        <v>8</v>
      </c>
      <c r="M22" s="294">
        <f t="shared" si="3"/>
        <v>60</v>
      </c>
      <c r="N22" s="295"/>
      <c r="O22" s="287"/>
      <c r="P22" s="296"/>
      <c r="Q22" s="296"/>
      <c r="R22" s="287">
        <v>2</v>
      </c>
      <c r="S22" s="287"/>
      <c r="T22" s="296"/>
      <c r="U22" s="483"/>
      <c r="W22" s="457"/>
    </row>
    <row r="23" spans="1:23" s="301" customFormat="1" ht="16.5" thickBot="1">
      <c r="A23" s="257" t="s">
        <v>377</v>
      </c>
      <c r="B23" s="263" t="s">
        <v>303</v>
      </c>
      <c r="C23" s="287"/>
      <c r="D23" s="287">
        <v>6</v>
      </c>
      <c r="E23" s="287"/>
      <c r="F23" s="289"/>
      <c r="G23" s="290">
        <v>3</v>
      </c>
      <c r="H23" s="291">
        <f t="shared" si="2"/>
        <v>90</v>
      </c>
      <c r="I23" s="292">
        <f t="shared" si="5"/>
        <v>30</v>
      </c>
      <c r="J23" s="293">
        <v>22</v>
      </c>
      <c r="K23" s="293"/>
      <c r="L23" s="281">
        <f t="shared" si="4"/>
        <v>8</v>
      </c>
      <c r="M23" s="294">
        <f t="shared" si="3"/>
        <v>60</v>
      </c>
      <c r="N23" s="295"/>
      <c r="O23" s="287"/>
      <c r="P23" s="296"/>
      <c r="Q23" s="296"/>
      <c r="R23" s="287"/>
      <c r="S23" s="287">
        <v>2</v>
      </c>
      <c r="T23" s="296"/>
      <c r="U23" s="483"/>
      <c r="W23" s="457"/>
    </row>
    <row r="24" spans="1:23" s="301" customFormat="1" ht="18" customHeight="1" thickBot="1">
      <c r="A24" s="302"/>
      <c r="B24" s="303" t="s">
        <v>452</v>
      </c>
      <c r="C24" s="304">
        <f>COUNTA(C11:C23)</f>
        <v>6</v>
      </c>
      <c r="D24" s="304">
        <v>15</v>
      </c>
      <c r="E24" s="304">
        <f>COUNTA(E11:E23)</f>
        <v>0</v>
      </c>
      <c r="F24" s="304">
        <f>COUNTA(F11:F23)</f>
        <v>0</v>
      </c>
      <c r="G24" s="305">
        <f>SUM(G11:G23)</f>
        <v>54</v>
      </c>
      <c r="H24" s="306">
        <f aca="true" t="shared" si="6" ref="H24:U24">SUM(H11:H23)</f>
        <v>1620</v>
      </c>
      <c r="I24" s="307">
        <f t="shared" si="6"/>
        <v>672</v>
      </c>
      <c r="J24" s="307">
        <f t="shared" si="6"/>
        <v>206</v>
      </c>
      <c r="K24" s="307">
        <f t="shared" si="6"/>
        <v>0</v>
      </c>
      <c r="L24" s="308">
        <f t="shared" si="6"/>
        <v>466</v>
      </c>
      <c r="M24" s="305">
        <f t="shared" si="6"/>
        <v>948</v>
      </c>
      <c r="N24" s="306">
        <f>SUM(N11:N23)</f>
        <v>11</v>
      </c>
      <c r="O24" s="307">
        <f t="shared" si="6"/>
        <v>15</v>
      </c>
      <c r="P24" s="307">
        <f t="shared" si="6"/>
        <v>2</v>
      </c>
      <c r="Q24" s="307">
        <f t="shared" si="6"/>
        <v>3</v>
      </c>
      <c r="R24" s="307">
        <f t="shared" si="6"/>
        <v>6</v>
      </c>
      <c r="S24" s="307">
        <f t="shared" si="6"/>
        <v>4</v>
      </c>
      <c r="T24" s="307">
        <f t="shared" si="6"/>
        <v>2</v>
      </c>
      <c r="U24" s="549">
        <f t="shared" si="6"/>
        <v>3</v>
      </c>
      <c r="W24" s="457"/>
    </row>
    <row r="25" spans="1:23" s="458" customFormat="1" ht="16.5" customHeight="1" thickBot="1">
      <c r="A25" s="310" t="s">
        <v>418</v>
      </c>
      <c r="B25" s="311"/>
      <c r="C25" s="312"/>
      <c r="D25" s="312">
        <f>COUNTA(D26:D29)</f>
        <v>4</v>
      </c>
      <c r="E25" s="312">
        <f>COUNTA(E29:E29)</f>
        <v>0</v>
      </c>
      <c r="F25" s="314">
        <f>COUNTA(F29:F29)</f>
        <v>0</v>
      </c>
      <c r="G25" s="315">
        <f>SUM(G26:G29)</f>
        <v>18</v>
      </c>
      <c r="H25" s="313">
        <f aca="true" t="shared" si="7" ref="H25:M25">SUM(H26:H29)</f>
        <v>540</v>
      </c>
      <c r="I25" s="313">
        <f t="shared" si="7"/>
        <v>176</v>
      </c>
      <c r="J25" s="313">
        <f t="shared" si="7"/>
        <v>110</v>
      </c>
      <c r="K25" s="313">
        <f t="shared" si="7"/>
        <v>0</v>
      </c>
      <c r="L25" s="316">
        <f t="shared" si="7"/>
        <v>66</v>
      </c>
      <c r="M25" s="315">
        <f t="shared" si="7"/>
        <v>364</v>
      </c>
      <c r="N25" s="313">
        <f aca="true" t="shared" si="8" ref="N25:U25">SUM(N26:N29)</f>
        <v>0</v>
      </c>
      <c r="O25" s="312">
        <f t="shared" si="8"/>
        <v>0</v>
      </c>
      <c r="P25" s="312">
        <f t="shared" si="8"/>
        <v>3</v>
      </c>
      <c r="Q25" s="312">
        <f t="shared" si="8"/>
        <v>3</v>
      </c>
      <c r="R25" s="312">
        <f t="shared" si="8"/>
        <v>0</v>
      </c>
      <c r="S25" s="312">
        <f t="shared" si="8"/>
        <v>0</v>
      </c>
      <c r="T25" s="312">
        <f t="shared" si="8"/>
        <v>3</v>
      </c>
      <c r="U25" s="550">
        <f t="shared" si="8"/>
        <v>4</v>
      </c>
      <c r="W25" s="459"/>
    </row>
    <row r="26" spans="1:23" s="458" customFormat="1" ht="16.5" customHeight="1">
      <c r="A26" s="317" t="s">
        <v>398</v>
      </c>
      <c r="B26" s="882" t="s">
        <v>450</v>
      </c>
      <c r="C26" s="460"/>
      <c r="D26" s="318">
        <v>8</v>
      </c>
      <c r="E26" s="323"/>
      <c r="F26" s="325"/>
      <c r="G26" s="326">
        <v>4</v>
      </c>
      <c r="H26" s="327">
        <f>G26*30</f>
        <v>120</v>
      </c>
      <c r="I26" s="541">
        <f>N26*15+O26*15+P26*15+Q26*15+R26*15+S26*15+T26*15+U26*10</f>
        <v>40</v>
      </c>
      <c r="J26" s="328">
        <v>20</v>
      </c>
      <c r="K26" s="328"/>
      <c r="L26" s="281">
        <f>I26-J26</f>
        <v>20</v>
      </c>
      <c r="M26" s="321">
        <f>H26-I26</f>
        <v>80</v>
      </c>
      <c r="N26" s="330"/>
      <c r="O26" s="323"/>
      <c r="P26" s="324"/>
      <c r="Q26" s="324"/>
      <c r="R26" s="318"/>
      <c r="S26" s="318"/>
      <c r="T26" s="542"/>
      <c r="U26" s="543">
        <v>4</v>
      </c>
      <c r="W26" s="459"/>
    </row>
    <row r="27" spans="1:23" s="458" customFormat="1" ht="16.5" customHeight="1">
      <c r="A27" s="317"/>
      <c r="B27" s="883"/>
      <c r="C27" s="461"/>
      <c r="D27" s="318">
        <v>7</v>
      </c>
      <c r="E27" s="323"/>
      <c r="F27" s="325"/>
      <c r="G27" s="326">
        <v>4</v>
      </c>
      <c r="H27" s="327">
        <f>G27*30</f>
        <v>120</v>
      </c>
      <c r="I27" s="541">
        <v>46</v>
      </c>
      <c r="J27" s="328">
        <v>30</v>
      </c>
      <c r="K27" s="328"/>
      <c r="L27" s="281">
        <f>I27-J27</f>
        <v>16</v>
      </c>
      <c r="M27" s="321">
        <f>H27-I27</f>
        <v>74</v>
      </c>
      <c r="N27" s="428"/>
      <c r="O27" s="323"/>
      <c r="P27" s="324"/>
      <c r="Q27" s="324"/>
      <c r="R27" s="318"/>
      <c r="S27" s="318"/>
      <c r="T27" s="542">
        <v>3</v>
      </c>
      <c r="U27" s="543"/>
      <c r="W27" s="459"/>
    </row>
    <row r="28" spans="1:23" s="458" customFormat="1" ht="16.5" customHeight="1">
      <c r="A28" s="329"/>
      <c r="B28" s="883"/>
      <c r="C28" s="461"/>
      <c r="D28" s="424">
        <v>3</v>
      </c>
      <c r="E28" s="323"/>
      <c r="F28" s="325"/>
      <c r="G28" s="326">
        <v>5</v>
      </c>
      <c r="H28" s="327">
        <f>G28*30</f>
        <v>150</v>
      </c>
      <c r="I28" s="536">
        <f>N28*15+O28*15+P28*15+Q28*15+R28*15+S28*15+T28*15+U28*10</f>
        <v>45</v>
      </c>
      <c r="J28" s="328">
        <v>30</v>
      </c>
      <c r="K28" s="328"/>
      <c r="L28" s="281">
        <f>I28-J28</f>
        <v>15</v>
      </c>
      <c r="M28" s="321">
        <f>H28-I28</f>
        <v>105</v>
      </c>
      <c r="N28" s="427"/>
      <c r="O28" s="425"/>
      <c r="P28" s="378">
        <v>3</v>
      </c>
      <c r="Q28" s="378"/>
      <c r="R28" s="424"/>
      <c r="S28" s="424"/>
      <c r="T28" s="378"/>
      <c r="U28" s="551"/>
      <c r="W28" s="459"/>
    </row>
    <row r="29" spans="1:23" s="458" customFormat="1" ht="16.5" customHeight="1" thickBot="1">
      <c r="A29" s="331" t="s">
        <v>399</v>
      </c>
      <c r="B29" s="884"/>
      <c r="C29" s="545"/>
      <c r="D29" s="318">
        <v>6</v>
      </c>
      <c r="E29" s="425"/>
      <c r="F29" s="426"/>
      <c r="G29" s="430">
        <v>5</v>
      </c>
      <c r="H29" s="319">
        <f>G29*30</f>
        <v>150</v>
      </c>
      <c r="I29" s="536">
        <f>N29*15+O29*15+P29*15+Q29*15+R29*15+S29*15+T29*15+U29*10</f>
        <v>45</v>
      </c>
      <c r="J29" s="320">
        <v>30</v>
      </c>
      <c r="K29" s="320"/>
      <c r="L29" s="281">
        <f>I29-J29</f>
        <v>15</v>
      </c>
      <c r="M29" s="321">
        <f>H29-I29</f>
        <v>105</v>
      </c>
      <c r="N29" s="322"/>
      <c r="O29" s="323"/>
      <c r="P29" s="324"/>
      <c r="Q29" s="324">
        <v>3</v>
      </c>
      <c r="R29" s="318"/>
      <c r="S29" s="318"/>
      <c r="T29" s="324"/>
      <c r="U29" s="429"/>
      <c r="W29" s="459"/>
    </row>
    <row r="30" spans="1:23" s="458" customFormat="1" ht="16.5" thickBot="1">
      <c r="A30" s="333"/>
      <c r="B30" s="334" t="s">
        <v>433</v>
      </c>
      <c r="C30" s="334">
        <f aca="true" t="shared" si="9" ref="C30:U30">SUM(C24,C25)</f>
        <v>6</v>
      </c>
      <c r="D30" s="334">
        <f t="shared" si="9"/>
        <v>19</v>
      </c>
      <c r="E30" s="334">
        <f t="shared" si="9"/>
        <v>0</v>
      </c>
      <c r="F30" s="335">
        <f t="shared" si="9"/>
        <v>0</v>
      </c>
      <c r="G30" s="336">
        <f t="shared" si="9"/>
        <v>72</v>
      </c>
      <c r="H30" s="337">
        <f t="shared" si="9"/>
        <v>2160</v>
      </c>
      <c r="I30" s="445">
        <f t="shared" si="9"/>
        <v>848</v>
      </c>
      <c r="J30" s="338">
        <f t="shared" si="9"/>
        <v>316</v>
      </c>
      <c r="K30" s="338">
        <f t="shared" si="9"/>
        <v>0</v>
      </c>
      <c r="L30" s="339">
        <f t="shared" si="9"/>
        <v>532</v>
      </c>
      <c r="M30" s="336">
        <f t="shared" si="9"/>
        <v>1312</v>
      </c>
      <c r="N30" s="337">
        <f t="shared" si="9"/>
        <v>11</v>
      </c>
      <c r="O30" s="338">
        <f t="shared" si="9"/>
        <v>15</v>
      </c>
      <c r="P30" s="338">
        <f t="shared" si="9"/>
        <v>5</v>
      </c>
      <c r="Q30" s="338">
        <f t="shared" si="9"/>
        <v>6</v>
      </c>
      <c r="R30" s="338">
        <f t="shared" si="9"/>
        <v>6</v>
      </c>
      <c r="S30" s="338">
        <f t="shared" si="9"/>
        <v>4</v>
      </c>
      <c r="T30" s="338">
        <f t="shared" si="9"/>
        <v>5</v>
      </c>
      <c r="U30" s="552">
        <f t="shared" si="9"/>
        <v>7</v>
      </c>
      <c r="W30" s="459"/>
    </row>
    <row r="31" spans="1:23" s="462" customFormat="1" ht="18" customHeight="1" thickBot="1">
      <c r="A31" s="869" t="s">
        <v>316</v>
      </c>
      <c r="B31" s="870"/>
      <c r="C31" s="870"/>
      <c r="D31" s="870"/>
      <c r="E31" s="870"/>
      <c r="F31" s="870"/>
      <c r="G31" s="870"/>
      <c r="H31" s="870"/>
      <c r="I31" s="870"/>
      <c r="J31" s="870"/>
      <c r="K31" s="870"/>
      <c r="L31" s="870"/>
      <c r="M31" s="870"/>
      <c r="N31" s="870"/>
      <c r="O31" s="870"/>
      <c r="P31" s="870"/>
      <c r="Q31" s="870"/>
      <c r="R31" s="870"/>
      <c r="S31" s="870"/>
      <c r="T31" s="870"/>
      <c r="U31" s="871"/>
      <c r="W31" s="412"/>
    </row>
    <row r="32" spans="1:23" s="301" customFormat="1" ht="18.75" customHeight="1" thickBot="1">
      <c r="A32" s="875" t="s">
        <v>420</v>
      </c>
      <c r="B32" s="876"/>
      <c r="C32" s="876"/>
      <c r="D32" s="876"/>
      <c r="E32" s="876"/>
      <c r="F32" s="876"/>
      <c r="G32" s="876"/>
      <c r="H32" s="876"/>
      <c r="I32" s="876"/>
      <c r="J32" s="876"/>
      <c r="K32" s="876"/>
      <c r="L32" s="876"/>
      <c r="M32" s="876"/>
      <c r="N32" s="876"/>
      <c r="O32" s="876"/>
      <c r="P32" s="876"/>
      <c r="Q32" s="876"/>
      <c r="R32" s="876"/>
      <c r="S32" s="876"/>
      <c r="T32" s="876"/>
      <c r="U32" s="877"/>
      <c r="W32" s="457"/>
    </row>
    <row r="33" spans="1:23" s="301" customFormat="1" ht="18.75" customHeight="1">
      <c r="A33" s="257" t="s">
        <v>378</v>
      </c>
      <c r="B33" s="432" t="s">
        <v>434</v>
      </c>
      <c r="C33" s="463"/>
      <c r="D33" s="464">
        <v>1</v>
      </c>
      <c r="E33" s="275"/>
      <c r="F33" s="465"/>
      <c r="G33" s="277">
        <v>5</v>
      </c>
      <c r="H33" s="278">
        <f aca="true" t="shared" si="10" ref="H33:H55">G33*30</f>
        <v>150</v>
      </c>
      <c r="I33" s="292">
        <v>46</v>
      </c>
      <c r="J33" s="467">
        <v>30</v>
      </c>
      <c r="K33" s="467"/>
      <c r="L33" s="281">
        <f aca="true" t="shared" si="11" ref="L33:L65">I33-J33</f>
        <v>16</v>
      </c>
      <c r="M33" s="282">
        <f aca="true" t="shared" si="12" ref="M33:M43">H33-I33</f>
        <v>104</v>
      </c>
      <c r="N33" s="469">
        <v>3</v>
      </c>
      <c r="O33" s="275"/>
      <c r="P33" s="470"/>
      <c r="Q33" s="470"/>
      <c r="R33" s="275"/>
      <c r="S33" s="275"/>
      <c r="T33" s="470"/>
      <c r="U33" s="537"/>
      <c r="W33" s="457"/>
    </row>
    <row r="34" spans="1:23" s="301" customFormat="1" ht="18.75" customHeight="1">
      <c r="A34" s="259" t="s">
        <v>379</v>
      </c>
      <c r="B34" s="262" t="s">
        <v>412</v>
      </c>
      <c r="C34" s="471">
        <v>2.3</v>
      </c>
      <c r="D34" s="287"/>
      <c r="E34" s="341"/>
      <c r="F34" s="348"/>
      <c r="G34" s="261">
        <v>8</v>
      </c>
      <c r="H34" s="291">
        <f t="shared" si="10"/>
        <v>240</v>
      </c>
      <c r="I34" s="292">
        <v>106</v>
      </c>
      <c r="J34" s="442">
        <v>60</v>
      </c>
      <c r="K34" s="442"/>
      <c r="L34" s="281">
        <f t="shared" si="11"/>
        <v>46</v>
      </c>
      <c r="M34" s="294">
        <f t="shared" si="12"/>
        <v>134</v>
      </c>
      <c r="N34" s="343"/>
      <c r="O34" s="341">
        <v>4</v>
      </c>
      <c r="P34" s="344">
        <v>3</v>
      </c>
      <c r="Q34" s="344"/>
      <c r="R34" s="341"/>
      <c r="S34" s="341"/>
      <c r="T34" s="344"/>
      <c r="U34" s="415"/>
      <c r="W34" s="457"/>
    </row>
    <row r="35" spans="1:23" s="301" customFormat="1" ht="18.75" customHeight="1">
      <c r="A35" s="259" t="s">
        <v>380</v>
      </c>
      <c r="B35" s="262" t="s">
        <v>329</v>
      </c>
      <c r="C35" s="472">
        <v>6</v>
      </c>
      <c r="D35" s="444"/>
      <c r="E35" s="341"/>
      <c r="F35" s="341"/>
      <c r="G35" s="261">
        <v>3</v>
      </c>
      <c r="H35" s="291">
        <f t="shared" si="10"/>
        <v>90</v>
      </c>
      <c r="I35" s="292">
        <f>N35*15+O35*15+P35*15+Q35*15+R35*15+S35*15+T35*15+U35*10</f>
        <v>30</v>
      </c>
      <c r="J35" s="442">
        <v>16</v>
      </c>
      <c r="K35" s="442"/>
      <c r="L35" s="281">
        <f t="shared" si="11"/>
        <v>14</v>
      </c>
      <c r="M35" s="294">
        <f t="shared" si="12"/>
        <v>60</v>
      </c>
      <c r="N35" s="343"/>
      <c r="O35" s="341"/>
      <c r="P35" s="344"/>
      <c r="Q35" s="344"/>
      <c r="R35" s="538"/>
      <c r="S35" s="472">
        <v>2</v>
      </c>
      <c r="T35" s="344"/>
      <c r="U35" s="415"/>
      <c r="W35" s="457"/>
    </row>
    <row r="36" spans="1:23" s="301" customFormat="1" ht="18.75" customHeight="1">
      <c r="A36" s="259" t="s">
        <v>381</v>
      </c>
      <c r="B36" s="262" t="s">
        <v>326</v>
      </c>
      <c r="C36" s="444">
        <v>1</v>
      </c>
      <c r="D36" s="444"/>
      <c r="E36" s="444"/>
      <c r="F36" s="341"/>
      <c r="G36" s="261">
        <v>7</v>
      </c>
      <c r="H36" s="291">
        <f t="shared" si="10"/>
        <v>210</v>
      </c>
      <c r="I36" s="292">
        <v>76</v>
      </c>
      <c r="J36" s="442">
        <v>46</v>
      </c>
      <c r="K36" s="442"/>
      <c r="L36" s="281">
        <f t="shared" si="11"/>
        <v>30</v>
      </c>
      <c r="M36" s="294">
        <f t="shared" si="12"/>
        <v>134</v>
      </c>
      <c r="N36" s="343">
        <v>5</v>
      </c>
      <c r="O36" s="341"/>
      <c r="P36" s="344"/>
      <c r="Q36" s="344"/>
      <c r="R36" s="341"/>
      <c r="S36" s="341"/>
      <c r="T36" s="344"/>
      <c r="U36" s="415"/>
      <c r="W36" s="457"/>
    </row>
    <row r="37" spans="1:23" s="301" customFormat="1" ht="18.75" customHeight="1">
      <c r="A37" s="259" t="s">
        <v>382</v>
      </c>
      <c r="B37" s="262" t="s">
        <v>328</v>
      </c>
      <c r="C37" s="444">
        <v>5</v>
      </c>
      <c r="D37" s="444"/>
      <c r="E37" s="341"/>
      <c r="F37" s="341"/>
      <c r="G37" s="261">
        <v>5</v>
      </c>
      <c r="H37" s="291">
        <f t="shared" si="10"/>
        <v>150</v>
      </c>
      <c r="I37" s="292">
        <v>46</v>
      </c>
      <c r="J37" s="442">
        <v>30</v>
      </c>
      <c r="K37" s="442"/>
      <c r="L37" s="281">
        <f t="shared" si="11"/>
        <v>16</v>
      </c>
      <c r="M37" s="294">
        <f t="shared" si="12"/>
        <v>104</v>
      </c>
      <c r="N37" s="343"/>
      <c r="O37" s="341"/>
      <c r="P37" s="344"/>
      <c r="Q37" s="344"/>
      <c r="R37" s="341">
        <v>3</v>
      </c>
      <c r="S37" s="341"/>
      <c r="T37" s="344"/>
      <c r="U37" s="415"/>
      <c r="W37" s="457"/>
    </row>
    <row r="38" spans="1:23" s="301" customFormat="1" ht="18.75" customHeight="1">
      <c r="A38" s="259" t="s">
        <v>383</v>
      </c>
      <c r="B38" s="262" t="s">
        <v>327</v>
      </c>
      <c r="C38" s="472">
        <v>2</v>
      </c>
      <c r="D38" s="444"/>
      <c r="E38" s="341"/>
      <c r="F38" s="341"/>
      <c r="G38" s="261">
        <v>4</v>
      </c>
      <c r="H38" s="291">
        <f t="shared" si="10"/>
        <v>120</v>
      </c>
      <c r="I38" s="292">
        <v>46</v>
      </c>
      <c r="J38" s="442">
        <v>30</v>
      </c>
      <c r="K38" s="442"/>
      <c r="L38" s="281">
        <f t="shared" si="11"/>
        <v>16</v>
      </c>
      <c r="M38" s="294">
        <f t="shared" si="12"/>
        <v>74</v>
      </c>
      <c r="N38" s="343"/>
      <c r="O38" s="472">
        <v>3</v>
      </c>
      <c r="P38" s="344"/>
      <c r="Q38" s="344"/>
      <c r="R38" s="341"/>
      <c r="S38" s="341"/>
      <c r="T38" s="344"/>
      <c r="U38" s="415"/>
      <c r="W38" s="457"/>
    </row>
    <row r="39" spans="1:23" s="301" customFormat="1" ht="18.75" customHeight="1">
      <c r="A39" s="259" t="s">
        <v>384</v>
      </c>
      <c r="B39" s="264" t="s">
        <v>325</v>
      </c>
      <c r="C39" s="265">
        <v>1</v>
      </c>
      <c r="D39" s="416"/>
      <c r="E39" s="341"/>
      <c r="F39" s="417"/>
      <c r="G39" s="349">
        <v>5</v>
      </c>
      <c r="H39" s="350">
        <f t="shared" si="10"/>
        <v>150</v>
      </c>
      <c r="I39" s="292">
        <v>46</v>
      </c>
      <c r="J39" s="414">
        <v>30</v>
      </c>
      <c r="K39" s="442"/>
      <c r="L39" s="281">
        <f t="shared" si="11"/>
        <v>16</v>
      </c>
      <c r="M39" s="294">
        <f t="shared" si="12"/>
        <v>104</v>
      </c>
      <c r="N39" s="343">
        <v>3</v>
      </c>
      <c r="O39" s="341"/>
      <c r="P39" s="344"/>
      <c r="Q39" s="344"/>
      <c r="R39" s="341"/>
      <c r="S39" s="341"/>
      <c r="T39" s="344"/>
      <c r="U39" s="415"/>
      <c r="W39" s="457"/>
    </row>
    <row r="40" spans="1:23" s="301" customFormat="1" ht="18.75" customHeight="1">
      <c r="A40" s="259" t="s">
        <v>385</v>
      </c>
      <c r="B40" s="262" t="s">
        <v>445</v>
      </c>
      <c r="C40" s="444">
        <v>4.5</v>
      </c>
      <c r="D40" s="444"/>
      <c r="E40" s="416"/>
      <c r="F40" s="417"/>
      <c r="G40" s="473">
        <v>10</v>
      </c>
      <c r="H40" s="291">
        <f t="shared" si="10"/>
        <v>300</v>
      </c>
      <c r="I40" s="292">
        <f>N40*15+O40*15+P40*15+Q40*15+R40*15+S40*15+T40*15+U40*10</f>
        <v>120</v>
      </c>
      <c r="J40" s="442">
        <v>60</v>
      </c>
      <c r="K40" s="442"/>
      <c r="L40" s="281">
        <f t="shared" si="11"/>
        <v>60</v>
      </c>
      <c r="M40" s="294">
        <f t="shared" si="12"/>
        <v>180</v>
      </c>
      <c r="N40" s="343"/>
      <c r="O40" s="341"/>
      <c r="P40" s="344"/>
      <c r="Q40" s="344">
        <v>3</v>
      </c>
      <c r="R40" s="341">
        <v>5</v>
      </c>
      <c r="S40" s="341"/>
      <c r="T40" s="344"/>
      <c r="U40" s="415"/>
      <c r="W40" s="457"/>
    </row>
    <row r="41" spans="1:23" s="301" customFormat="1" ht="18.75" customHeight="1">
      <c r="A41" s="259" t="s">
        <v>386</v>
      </c>
      <c r="B41" s="262" t="s">
        <v>446</v>
      </c>
      <c r="C41" s="444">
        <v>3.4</v>
      </c>
      <c r="D41" s="416"/>
      <c r="E41" s="341">
        <v>4</v>
      </c>
      <c r="F41" s="417"/>
      <c r="G41" s="473">
        <v>9</v>
      </c>
      <c r="H41" s="291">
        <f t="shared" si="10"/>
        <v>270</v>
      </c>
      <c r="I41" s="292">
        <v>90</v>
      </c>
      <c r="J41" s="442">
        <v>50</v>
      </c>
      <c r="K41" s="442"/>
      <c r="L41" s="682">
        <v>40</v>
      </c>
      <c r="M41" s="294">
        <f t="shared" si="12"/>
        <v>180</v>
      </c>
      <c r="N41" s="343"/>
      <c r="O41" s="341"/>
      <c r="P41" s="344">
        <v>4</v>
      </c>
      <c r="Q41" s="344">
        <v>2</v>
      </c>
      <c r="R41" s="474"/>
      <c r="S41" s="474"/>
      <c r="T41" s="344"/>
      <c r="U41" s="415"/>
      <c r="W41" s="457"/>
    </row>
    <row r="42" spans="1:23" s="301" customFormat="1" ht="18.75" customHeight="1">
      <c r="A42" s="259" t="s">
        <v>387</v>
      </c>
      <c r="B42" s="475" t="s">
        <v>447</v>
      </c>
      <c r="C42" s="444">
        <v>6.7</v>
      </c>
      <c r="D42" s="476"/>
      <c r="E42" s="476"/>
      <c r="F42" s="341"/>
      <c r="G42" s="290">
        <v>9</v>
      </c>
      <c r="H42" s="291">
        <f t="shared" si="10"/>
        <v>270</v>
      </c>
      <c r="I42" s="292">
        <v>106</v>
      </c>
      <c r="J42" s="442">
        <v>60</v>
      </c>
      <c r="K42" s="442"/>
      <c r="L42" s="281">
        <f t="shared" si="11"/>
        <v>46</v>
      </c>
      <c r="M42" s="294">
        <f t="shared" si="12"/>
        <v>164</v>
      </c>
      <c r="N42" s="343"/>
      <c r="O42" s="341"/>
      <c r="P42" s="344"/>
      <c r="Q42" s="344"/>
      <c r="R42" s="341"/>
      <c r="S42" s="341">
        <v>4</v>
      </c>
      <c r="T42" s="344">
        <v>3</v>
      </c>
      <c r="U42" s="415"/>
      <c r="W42" s="457"/>
    </row>
    <row r="43" spans="1:23" s="301" customFormat="1" ht="18.75" customHeight="1">
      <c r="A43" s="259" t="s">
        <v>388</v>
      </c>
      <c r="B43" s="270" t="s">
        <v>330</v>
      </c>
      <c r="C43" s="477">
        <v>6</v>
      </c>
      <c r="D43" s="267"/>
      <c r="E43" s="443"/>
      <c r="F43" s="343"/>
      <c r="G43" s="261">
        <v>4</v>
      </c>
      <c r="H43" s="291">
        <f t="shared" si="10"/>
        <v>120</v>
      </c>
      <c r="I43" s="292">
        <v>46</v>
      </c>
      <c r="J43" s="442">
        <v>30</v>
      </c>
      <c r="K43" s="442"/>
      <c r="L43" s="281">
        <f t="shared" si="11"/>
        <v>16</v>
      </c>
      <c r="M43" s="294">
        <f t="shared" si="12"/>
        <v>74</v>
      </c>
      <c r="N43" s="343"/>
      <c r="O43" s="341"/>
      <c r="P43" s="344"/>
      <c r="Q43" s="344"/>
      <c r="R43" s="341"/>
      <c r="S43" s="472">
        <v>3</v>
      </c>
      <c r="T43" s="344"/>
      <c r="U43" s="415"/>
      <c r="W43" s="457"/>
    </row>
    <row r="44" spans="1:23" s="301" customFormat="1" ht="18.75" customHeight="1">
      <c r="A44" s="259" t="s">
        <v>389</v>
      </c>
      <c r="B44" s="262" t="s">
        <v>338</v>
      </c>
      <c r="C44" s="341">
        <v>6</v>
      </c>
      <c r="D44" s="265"/>
      <c r="E44" s="444">
        <v>6</v>
      </c>
      <c r="F44" s="478"/>
      <c r="G44" s="261">
        <v>5</v>
      </c>
      <c r="H44" s="291">
        <f t="shared" si="10"/>
        <v>150</v>
      </c>
      <c r="I44" s="292">
        <f>N44*15+O44*15+P44*15+Q44*15+R44*15+S44*15+T44*15+U44*10</f>
        <v>60</v>
      </c>
      <c r="J44" s="442">
        <v>30</v>
      </c>
      <c r="K44" s="442"/>
      <c r="L44" s="281">
        <f t="shared" si="11"/>
        <v>30</v>
      </c>
      <c r="M44" s="294">
        <f>H44-I44</f>
        <v>90</v>
      </c>
      <c r="N44" s="479"/>
      <c r="O44" s="443"/>
      <c r="P44" s="344"/>
      <c r="Q44" s="344"/>
      <c r="R44" s="443"/>
      <c r="S44" s="341">
        <v>4</v>
      </c>
      <c r="T44" s="344"/>
      <c r="U44" s="415"/>
      <c r="W44" s="457"/>
    </row>
    <row r="45" spans="1:23" s="301" customFormat="1" ht="18.75" customHeight="1">
      <c r="A45" s="259" t="s">
        <v>390</v>
      </c>
      <c r="B45" s="262" t="s">
        <v>448</v>
      </c>
      <c r="C45" s="341">
        <v>7</v>
      </c>
      <c r="D45" s="265"/>
      <c r="E45" s="443"/>
      <c r="F45" s="478"/>
      <c r="G45" s="261">
        <v>4</v>
      </c>
      <c r="H45" s="291">
        <f t="shared" si="10"/>
        <v>120</v>
      </c>
      <c r="I45" s="292">
        <v>46</v>
      </c>
      <c r="J45" s="442">
        <v>30</v>
      </c>
      <c r="K45" s="442"/>
      <c r="L45" s="281">
        <f t="shared" si="11"/>
        <v>16</v>
      </c>
      <c r="M45" s="294">
        <f aca="true" t="shared" si="13" ref="M45:M50">H45-I45</f>
        <v>74</v>
      </c>
      <c r="N45" s="479"/>
      <c r="O45" s="443"/>
      <c r="P45" s="344"/>
      <c r="Q45" s="344"/>
      <c r="R45" s="443"/>
      <c r="S45" s="443"/>
      <c r="T45" s="344">
        <v>3</v>
      </c>
      <c r="U45" s="415"/>
      <c r="W45" s="457"/>
    </row>
    <row r="46" spans="1:21" s="301" customFormat="1" ht="18.75" customHeight="1">
      <c r="A46" s="259" t="s">
        <v>391</v>
      </c>
      <c r="B46" s="262" t="s">
        <v>335</v>
      </c>
      <c r="C46" s="341">
        <v>5</v>
      </c>
      <c r="D46" s="265"/>
      <c r="E46" s="341">
        <v>5</v>
      </c>
      <c r="F46" s="478"/>
      <c r="G46" s="480">
        <v>7</v>
      </c>
      <c r="H46" s="291">
        <f t="shared" si="10"/>
        <v>210</v>
      </c>
      <c r="I46" s="292">
        <f>N46*15+O46*15+P46*15+Q46*15+R46*15+S46*15+T46*15+U46*10</f>
        <v>60</v>
      </c>
      <c r="J46" s="442">
        <v>30</v>
      </c>
      <c r="K46" s="442"/>
      <c r="L46" s="281">
        <f t="shared" si="11"/>
        <v>30</v>
      </c>
      <c r="M46" s="294">
        <f t="shared" si="13"/>
        <v>150</v>
      </c>
      <c r="N46" s="343"/>
      <c r="O46" s="341"/>
      <c r="P46" s="344"/>
      <c r="Q46" s="344"/>
      <c r="R46" s="341">
        <v>4</v>
      </c>
      <c r="S46" s="341"/>
      <c r="T46" s="344"/>
      <c r="U46" s="415"/>
    </row>
    <row r="47" spans="1:23" s="301" customFormat="1" ht="18.75" customHeight="1">
      <c r="A47" s="259" t="s">
        <v>392</v>
      </c>
      <c r="B47" s="262" t="s">
        <v>449</v>
      </c>
      <c r="C47" s="471">
        <v>7</v>
      </c>
      <c r="D47" s="287"/>
      <c r="E47" s="341"/>
      <c r="F47" s="348"/>
      <c r="G47" s="290">
        <v>4</v>
      </c>
      <c r="H47" s="291">
        <f t="shared" si="10"/>
        <v>120</v>
      </c>
      <c r="I47" s="292">
        <v>40</v>
      </c>
      <c r="J47" s="442">
        <v>20</v>
      </c>
      <c r="K47" s="442"/>
      <c r="L47" s="281">
        <f t="shared" si="11"/>
        <v>20</v>
      </c>
      <c r="M47" s="294">
        <f t="shared" si="13"/>
        <v>80</v>
      </c>
      <c r="N47" s="343"/>
      <c r="O47" s="341"/>
      <c r="P47" s="344"/>
      <c r="Q47" s="344"/>
      <c r="R47" s="341"/>
      <c r="S47" s="341"/>
      <c r="T47" s="344">
        <v>2.5</v>
      </c>
      <c r="U47" s="415"/>
      <c r="W47" s="457"/>
    </row>
    <row r="48" spans="1:23" s="301" customFormat="1" ht="18.75" customHeight="1">
      <c r="A48" s="259" t="s">
        <v>393</v>
      </c>
      <c r="B48" s="262" t="s">
        <v>337</v>
      </c>
      <c r="C48" s="444">
        <v>8</v>
      </c>
      <c r="D48" s="444"/>
      <c r="E48" s="341"/>
      <c r="F48" s="341"/>
      <c r="G48" s="261">
        <v>3</v>
      </c>
      <c r="H48" s="291">
        <f t="shared" si="10"/>
        <v>90</v>
      </c>
      <c r="I48" s="292">
        <f>N48*15+O48*15+P48*15+Q48*15+R48*15+S48*15+T48*15+U48*10</f>
        <v>40</v>
      </c>
      <c r="J48" s="442">
        <v>20</v>
      </c>
      <c r="K48" s="442"/>
      <c r="L48" s="281">
        <f t="shared" si="11"/>
        <v>20</v>
      </c>
      <c r="M48" s="294">
        <f t="shared" si="13"/>
        <v>50</v>
      </c>
      <c r="N48" s="343"/>
      <c r="O48" s="341"/>
      <c r="P48" s="344"/>
      <c r="Q48" s="344"/>
      <c r="R48" s="341"/>
      <c r="S48" s="341"/>
      <c r="T48" s="344"/>
      <c r="U48" s="415">
        <v>4</v>
      </c>
      <c r="W48" s="457"/>
    </row>
    <row r="49" spans="1:23" s="301" customFormat="1" ht="18.75" customHeight="1">
      <c r="A49" s="259" t="s">
        <v>436</v>
      </c>
      <c r="B49" s="262" t="s">
        <v>435</v>
      </c>
      <c r="C49" s="481">
        <v>4</v>
      </c>
      <c r="D49" s="481">
        <v>3</v>
      </c>
      <c r="E49" s="274"/>
      <c r="F49" s="289"/>
      <c r="G49" s="290">
        <v>6</v>
      </c>
      <c r="H49" s="291">
        <f t="shared" si="10"/>
        <v>180</v>
      </c>
      <c r="I49" s="292">
        <f>N49*15+O49*15+P49*15+Q49*15+R49*15+S49*15+T49*15+U49*10</f>
        <v>60</v>
      </c>
      <c r="J49" s="414">
        <v>30</v>
      </c>
      <c r="K49" s="414"/>
      <c r="L49" s="281">
        <f t="shared" si="11"/>
        <v>30</v>
      </c>
      <c r="M49" s="294">
        <f t="shared" si="13"/>
        <v>120</v>
      </c>
      <c r="N49" s="295"/>
      <c r="O49" s="287"/>
      <c r="P49" s="296">
        <v>2</v>
      </c>
      <c r="Q49" s="296">
        <v>2</v>
      </c>
      <c r="R49" s="482"/>
      <c r="S49" s="287"/>
      <c r="T49" s="296"/>
      <c r="U49" s="483"/>
      <c r="W49" s="457"/>
    </row>
    <row r="50" spans="1:23" s="301" customFormat="1" ht="18.75" customHeight="1" thickBot="1">
      <c r="A50" s="268" t="s">
        <v>437</v>
      </c>
      <c r="B50" s="437" t="s">
        <v>336</v>
      </c>
      <c r="C50" s="439">
        <v>7</v>
      </c>
      <c r="D50" s="484"/>
      <c r="E50" s="439">
        <v>7</v>
      </c>
      <c r="F50" s="484"/>
      <c r="G50" s="433">
        <v>4</v>
      </c>
      <c r="H50" s="434">
        <f t="shared" si="10"/>
        <v>120</v>
      </c>
      <c r="I50" s="544">
        <v>40</v>
      </c>
      <c r="J50" s="435">
        <v>20</v>
      </c>
      <c r="K50" s="435"/>
      <c r="L50" s="539">
        <f t="shared" si="11"/>
        <v>20</v>
      </c>
      <c r="M50" s="436">
        <f t="shared" si="13"/>
        <v>80</v>
      </c>
      <c r="N50" s="438"/>
      <c r="O50" s="439"/>
      <c r="P50" s="440"/>
      <c r="Q50" s="440"/>
      <c r="R50" s="439"/>
      <c r="S50" s="439"/>
      <c r="T50" s="440">
        <v>2.5</v>
      </c>
      <c r="U50" s="441"/>
      <c r="W50" s="457"/>
    </row>
    <row r="51" spans="1:21" s="301" customFormat="1" ht="14.25" customHeight="1">
      <c r="A51" s="485" t="s">
        <v>394</v>
      </c>
      <c r="B51" s="486" t="s">
        <v>331</v>
      </c>
      <c r="C51" s="487"/>
      <c r="D51" s="488">
        <v>2</v>
      </c>
      <c r="E51" s="275"/>
      <c r="F51" s="465"/>
      <c r="G51" s="269">
        <v>3</v>
      </c>
      <c r="H51" s="278">
        <f t="shared" si="10"/>
        <v>90</v>
      </c>
      <c r="I51" s="466">
        <f>SUM(J51:L51)</f>
        <v>0</v>
      </c>
      <c r="J51" s="467"/>
      <c r="K51" s="467"/>
      <c r="L51" s="468"/>
      <c r="M51" s="282">
        <f aca="true" t="shared" si="14" ref="M51:M56">H51</f>
        <v>90</v>
      </c>
      <c r="N51" s="469"/>
      <c r="O51" s="275"/>
      <c r="P51" s="470"/>
      <c r="Q51" s="470"/>
      <c r="R51" s="275"/>
      <c r="S51" s="275"/>
      <c r="T51" s="470"/>
      <c r="U51" s="537"/>
    </row>
    <row r="52" spans="1:21" s="301" customFormat="1" ht="15">
      <c r="A52" s="489" t="s">
        <v>395</v>
      </c>
      <c r="B52" s="260" t="s">
        <v>332</v>
      </c>
      <c r="C52" s="490"/>
      <c r="D52" s="347">
        <v>4</v>
      </c>
      <c r="E52" s="443"/>
      <c r="F52" s="348"/>
      <c r="G52" s="266">
        <v>3</v>
      </c>
      <c r="H52" s="291">
        <f t="shared" si="10"/>
        <v>90</v>
      </c>
      <c r="I52" s="342"/>
      <c r="J52" s="342"/>
      <c r="K52" s="342"/>
      <c r="L52" s="352"/>
      <c r="M52" s="294">
        <f t="shared" si="14"/>
        <v>90</v>
      </c>
      <c r="N52" s="353"/>
      <c r="O52" s="354"/>
      <c r="P52" s="355"/>
      <c r="Q52" s="355"/>
      <c r="R52" s="354"/>
      <c r="S52" s="354"/>
      <c r="T52" s="355"/>
      <c r="U52" s="553"/>
    </row>
    <row r="53" spans="1:21" s="301" customFormat="1" ht="15">
      <c r="A53" s="489" t="s">
        <v>396</v>
      </c>
      <c r="B53" s="260" t="s">
        <v>333</v>
      </c>
      <c r="C53" s="490"/>
      <c r="D53" s="347">
        <v>6</v>
      </c>
      <c r="E53" s="443"/>
      <c r="F53" s="348"/>
      <c r="G53" s="266">
        <v>6</v>
      </c>
      <c r="H53" s="291">
        <f t="shared" si="10"/>
        <v>180</v>
      </c>
      <c r="I53" s="342"/>
      <c r="J53" s="342"/>
      <c r="K53" s="342"/>
      <c r="L53" s="352"/>
      <c r="M53" s="294">
        <f t="shared" si="14"/>
        <v>180</v>
      </c>
      <c r="N53" s="353"/>
      <c r="O53" s="354"/>
      <c r="P53" s="355"/>
      <c r="Q53" s="355"/>
      <c r="R53" s="354"/>
      <c r="S53" s="354"/>
      <c r="T53" s="355"/>
      <c r="U53" s="553"/>
    </row>
    <row r="54" spans="1:21" s="301" customFormat="1" ht="15">
      <c r="A54" s="489" t="s">
        <v>397</v>
      </c>
      <c r="B54" s="260" t="s">
        <v>334</v>
      </c>
      <c r="C54" s="490"/>
      <c r="D54" s="347">
        <v>8</v>
      </c>
      <c r="E54" s="443"/>
      <c r="F54" s="348"/>
      <c r="G54" s="261">
        <v>6</v>
      </c>
      <c r="H54" s="291">
        <f t="shared" si="10"/>
        <v>180</v>
      </c>
      <c r="I54" s="342"/>
      <c r="J54" s="342"/>
      <c r="K54" s="342"/>
      <c r="L54" s="352"/>
      <c r="M54" s="294">
        <f t="shared" si="14"/>
        <v>180</v>
      </c>
      <c r="N54" s="353"/>
      <c r="O54" s="354"/>
      <c r="P54" s="355"/>
      <c r="Q54" s="355"/>
      <c r="R54" s="354"/>
      <c r="S54" s="354"/>
      <c r="T54" s="355"/>
      <c r="U54" s="553"/>
    </row>
    <row r="55" spans="1:21" s="301" customFormat="1" ht="15.75">
      <c r="A55" s="489"/>
      <c r="B55" s="491" t="s">
        <v>438</v>
      </c>
      <c r="C55" s="345"/>
      <c r="D55" s="346"/>
      <c r="E55" s="347"/>
      <c r="F55" s="348"/>
      <c r="G55" s="349">
        <v>6</v>
      </c>
      <c r="H55" s="291">
        <f t="shared" si="10"/>
        <v>180</v>
      </c>
      <c r="I55" s="351"/>
      <c r="J55" s="342"/>
      <c r="K55" s="342"/>
      <c r="L55" s="352"/>
      <c r="M55" s="294">
        <f t="shared" si="14"/>
        <v>180</v>
      </c>
      <c r="N55" s="353"/>
      <c r="O55" s="354"/>
      <c r="P55" s="355"/>
      <c r="Q55" s="355"/>
      <c r="R55" s="354"/>
      <c r="S55" s="354"/>
      <c r="T55" s="355"/>
      <c r="U55" s="553"/>
    </row>
    <row r="56" spans="1:21" s="301" customFormat="1" ht="16.5" thickBot="1">
      <c r="A56" s="554"/>
      <c r="B56" s="492" t="s">
        <v>439</v>
      </c>
      <c r="C56" s="356"/>
      <c r="D56" s="357"/>
      <c r="E56" s="357">
        <v>8</v>
      </c>
      <c r="F56" s="348"/>
      <c r="G56" s="358"/>
      <c r="H56" s="359">
        <f>G56*30</f>
        <v>0</v>
      </c>
      <c r="I56" s="360"/>
      <c r="J56" s="361"/>
      <c r="K56" s="361"/>
      <c r="L56" s="362"/>
      <c r="M56" s="340">
        <f t="shared" si="14"/>
        <v>0</v>
      </c>
      <c r="N56" s="363"/>
      <c r="O56" s="364"/>
      <c r="P56" s="365"/>
      <c r="Q56" s="365"/>
      <c r="R56" s="364"/>
      <c r="S56" s="364"/>
      <c r="T56" s="365"/>
      <c r="U56" s="555"/>
    </row>
    <row r="57" spans="1:21" s="301" customFormat="1" ht="15" customHeight="1" thickBot="1">
      <c r="A57" s="302"/>
      <c r="B57" s="303" t="s">
        <v>453</v>
      </c>
      <c r="C57" s="366">
        <v>21</v>
      </c>
      <c r="D57" s="366">
        <v>6</v>
      </c>
      <c r="E57" s="366">
        <v>4</v>
      </c>
      <c r="F57" s="366"/>
      <c r="G57" s="367">
        <f aca="true" t="shared" si="15" ref="G57:U57">SUM(G33:G56)</f>
        <v>126</v>
      </c>
      <c r="H57" s="368">
        <f t="shared" si="15"/>
        <v>3780</v>
      </c>
      <c r="I57" s="369">
        <f t="shared" si="15"/>
        <v>1104</v>
      </c>
      <c r="J57" s="369">
        <f t="shared" si="15"/>
        <v>622</v>
      </c>
      <c r="K57" s="369">
        <f t="shared" si="15"/>
        <v>0</v>
      </c>
      <c r="L57" s="369">
        <f t="shared" si="15"/>
        <v>482</v>
      </c>
      <c r="M57" s="367">
        <f t="shared" si="15"/>
        <v>2676</v>
      </c>
      <c r="N57" s="369">
        <f t="shared" si="15"/>
        <v>11</v>
      </c>
      <c r="O57" s="369">
        <f t="shared" si="15"/>
        <v>7</v>
      </c>
      <c r="P57" s="369">
        <f t="shared" si="15"/>
        <v>9</v>
      </c>
      <c r="Q57" s="369">
        <f t="shared" si="15"/>
        <v>7</v>
      </c>
      <c r="R57" s="369">
        <f t="shared" si="15"/>
        <v>12</v>
      </c>
      <c r="S57" s="369">
        <f t="shared" si="15"/>
        <v>13</v>
      </c>
      <c r="T57" s="369">
        <f t="shared" si="15"/>
        <v>11</v>
      </c>
      <c r="U57" s="556">
        <f t="shared" si="15"/>
        <v>4</v>
      </c>
    </row>
    <row r="58" spans="1:21" s="458" customFormat="1" ht="15.75" customHeight="1" thickBot="1">
      <c r="A58" s="310" t="s">
        <v>419</v>
      </c>
      <c r="B58" s="311"/>
      <c r="C58" s="493"/>
      <c r="D58" s="493">
        <v>9</v>
      </c>
      <c r="E58" s="493"/>
      <c r="F58" s="494"/>
      <c r="G58" s="495">
        <f aca="true" t="shared" si="16" ref="G58:L58">SUM(G59:G65)</f>
        <v>42</v>
      </c>
      <c r="H58" s="497">
        <f t="shared" si="16"/>
        <v>1260</v>
      </c>
      <c r="I58" s="497">
        <f t="shared" si="16"/>
        <v>452</v>
      </c>
      <c r="J58" s="497">
        <f t="shared" si="16"/>
        <v>248</v>
      </c>
      <c r="K58" s="497">
        <f t="shared" si="16"/>
        <v>0</v>
      </c>
      <c r="L58" s="497">
        <f t="shared" si="16"/>
        <v>204</v>
      </c>
      <c r="M58" s="495">
        <f>SUM(M62:M65)</f>
        <v>474</v>
      </c>
      <c r="N58" s="496">
        <f>SUM(N62:N65)</f>
        <v>0</v>
      </c>
      <c r="O58" s="497">
        <f aca="true" t="shared" si="17" ref="O58:U58">SUM(O59:O65)</f>
        <v>0</v>
      </c>
      <c r="P58" s="497">
        <f t="shared" si="17"/>
        <v>7</v>
      </c>
      <c r="Q58" s="497">
        <f t="shared" si="17"/>
        <v>8</v>
      </c>
      <c r="R58" s="497">
        <f t="shared" si="17"/>
        <v>2</v>
      </c>
      <c r="S58" s="497">
        <f t="shared" si="17"/>
        <v>3</v>
      </c>
      <c r="T58" s="497">
        <f t="shared" si="17"/>
        <v>4</v>
      </c>
      <c r="U58" s="557">
        <f t="shared" si="17"/>
        <v>9</v>
      </c>
    </row>
    <row r="59" spans="1:21" s="458" customFormat="1" ht="15.75" customHeight="1">
      <c r="A59" s="498" t="s">
        <v>400</v>
      </c>
      <c r="B59" s="882" t="s">
        <v>451</v>
      </c>
      <c r="C59" s="460"/>
      <c r="D59" s="418">
        <v>8</v>
      </c>
      <c r="E59" s="419"/>
      <c r="F59" s="420"/>
      <c r="G59" s="382">
        <v>3</v>
      </c>
      <c r="H59" s="383">
        <f aca="true" t="shared" si="18" ref="H59:H65">G59*30</f>
        <v>90</v>
      </c>
      <c r="I59" s="541">
        <f aca="true" t="shared" si="19" ref="I59:I65">N59*15+O59*15+P59*15+Q59*15+R59*15+S59*15+T59*15+U59*10</f>
        <v>40</v>
      </c>
      <c r="J59" s="384">
        <v>20</v>
      </c>
      <c r="K59" s="384"/>
      <c r="L59" s="281">
        <f t="shared" si="11"/>
        <v>20</v>
      </c>
      <c r="M59" s="385">
        <f aca="true" t="shared" si="20" ref="M59:M65">H59-I59</f>
        <v>50</v>
      </c>
      <c r="N59" s="499"/>
      <c r="O59" s="381"/>
      <c r="P59" s="324"/>
      <c r="Q59" s="324"/>
      <c r="R59" s="381"/>
      <c r="S59" s="381"/>
      <c r="T59" s="324"/>
      <c r="U59" s="429">
        <v>4</v>
      </c>
    </row>
    <row r="60" spans="1:21" s="458" customFormat="1" ht="15.75" customHeight="1">
      <c r="A60" s="500" t="s">
        <v>401</v>
      </c>
      <c r="B60" s="885"/>
      <c r="C60" s="501"/>
      <c r="D60" s="386">
        <v>5.6</v>
      </c>
      <c r="E60" s="387"/>
      <c r="F60" s="388"/>
      <c r="G60" s="389">
        <v>7</v>
      </c>
      <c r="H60" s="390">
        <f t="shared" si="18"/>
        <v>210</v>
      </c>
      <c r="I60" s="541">
        <v>76</v>
      </c>
      <c r="J60" s="391">
        <v>46</v>
      </c>
      <c r="K60" s="391"/>
      <c r="L60" s="281">
        <f t="shared" si="11"/>
        <v>30</v>
      </c>
      <c r="M60" s="392">
        <f t="shared" si="20"/>
        <v>134</v>
      </c>
      <c r="N60" s="393"/>
      <c r="O60" s="387"/>
      <c r="P60" s="324"/>
      <c r="Q60" s="324"/>
      <c r="R60" s="381">
        <v>2</v>
      </c>
      <c r="S60" s="381">
        <v>3</v>
      </c>
      <c r="T60" s="394"/>
      <c r="U60" s="431"/>
    </row>
    <row r="61" spans="1:21" s="458" customFormat="1" ht="15.75" customHeight="1">
      <c r="A61" s="502" t="s">
        <v>402</v>
      </c>
      <c r="B61" s="885"/>
      <c r="C61" s="501"/>
      <c r="D61" s="683">
        <v>3.4</v>
      </c>
      <c r="E61" s="387"/>
      <c r="F61" s="388"/>
      <c r="G61" s="389">
        <v>8</v>
      </c>
      <c r="H61" s="390">
        <f t="shared" si="18"/>
        <v>240</v>
      </c>
      <c r="I61" s="541">
        <f t="shared" si="19"/>
        <v>90</v>
      </c>
      <c r="J61" s="391">
        <v>46</v>
      </c>
      <c r="K61" s="391"/>
      <c r="L61" s="281">
        <f t="shared" si="11"/>
        <v>44</v>
      </c>
      <c r="M61" s="392">
        <f t="shared" si="20"/>
        <v>150</v>
      </c>
      <c r="N61" s="393"/>
      <c r="O61" s="683"/>
      <c r="P61" s="324">
        <v>3</v>
      </c>
      <c r="Q61" s="324">
        <v>3</v>
      </c>
      <c r="R61" s="381"/>
      <c r="S61" s="381"/>
      <c r="T61" s="394"/>
      <c r="U61" s="431"/>
    </row>
    <row r="62" spans="1:21" s="458" customFormat="1" ht="15.75" customHeight="1">
      <c r="A62" s="500" t="s">
        <v>403</v>
      </c>
      <c r="B62" s="885"/>
      <c r="C62" s="501"/>
      <c r="D62" s="370">
        <v>3</v>
      </c>
      <c r="E62" s="371"/>
      <c r="F62" s="372"/>
      <c r="G62" s="373">
        <v>6</v>
      </c>
      <c r="H62" s="374">
        <f t="shared" si="18"/>
        <v>180</v>
      </c>
      <c r="I62" s="541">
        <f t="shared" si="19"/>
        <v>60</v>
      </c>
      <c r="J62" s="375">
        <v>30</v>
      </c>
      <c r="K62" s="375"/>
      <c r="L62" s="281">
        <f t="shared" si="11"/>
        <v>30</v>
      </c>
      <c r="M62" s="376">
        <f t="shared" si="20"/>
        <v>120</v>
      </c>
      <c r="N62" s="377"/>
      <c r="O62" s="371"/>
      <c r="P62" s="378">
        <v>4</v>
      </c>
      <c r="Q62" s="379"/>
      <c r="R62" s="380"/>
      <c r="S62" s="380"/>
      <c r="T62" s="379"/>
      <c r="U62" s="558"/>
    </row>
    <row r="63" spans="1:21" s="458" customFormat="1" ht="15.75" customHeight="1">
      <c r="A63" s="500" t="s">
        <v>404</v>
      </c>
      <c r="B63" s="885"/>
      <c r="C63" s="461"/>
      <c r="D63" s="386">
        <v>8</v>
      </c>
      <c r="E63" s="387"/>
      <c r="F63" s="421"/>
      <c r="G63" s="389">
        <v>5</v>
      </c>
      <c r="H63" s="390">
        <f t="shared" si="18"/>
        <v>150</v>
      </c>
      <c r="I63" s="541">
        <f t="shared" si="19"/>
        <v>50</v>
      </c>
      <c r="J63" s="391">
        <v>30</v>
      </c>
      <c r="K63" s="391"/>
      <c r="L63" s="281">
        <f t="shared" si="11"/>
        <v>20</v>
      </c>
      <c r="M63" s="392">
        <f t="shared" si="20"/>
        <v>100</v>
      </c>
      <c r="N63" s="393"/>
      <c r="O63" s="387"/>
      <c r="P63" s="324"/>
      <c r="Q63" s="324"/>
      <c r="R63" s="381"/>
      <c r="S63" s="381"/>
      <c r="T63" s="394"/>
      <c r="U63" s="543">
        <v>5</v>
      </c>
    </row>
    <row r="64" spans="1:21" s="458" customFormat="1" ht="15.75" customHeight="1">
      <c r="A64" s="500" t="s">
        <v>405</v>
      </c>
      <c r="B64" s="885"/>
      <c r="C64" s="545"/>
      <c r="D64" s="386">
        <v>4</v>
      </c>
      <c r="E64" s="387"/>
      <c r="F64" s="388"/>
      <c r="G64" s="389">
        <v>7</v>
      </c>
      <c r="H64" s="390">
        <f t="shared" si="18"/>
        <v>210</v>
      </c>
      <c r="I64" s="541">
        <v>76</v>
      </c>
      <c r="J64" s="391">
        <v>46</v>
      </c>
      <c r="K64" s="391"/>
      <c r="L64" s="281">
        <f t="shared" si="11"/>
        <v>30</v>
      </c>
      <c r="M64" s="392">
        <f t="shared" si="20"/>
        <v>134</v>
      </c>
      <c r="N64" s="393"/>
      <c r="O64" s="387"/>
      <c r="P64" s="324"/>
      <c r="Q64" s="324">
        <v>5</v>
      </c>
      <c r="R64" s="381"/>
      <c r="S64" s="381"/>
      <c r="T64" s="394"/>
      <c r="U64" s="431"/>
    </row>
    <row r="65" spans="1:21" s="458" customFormat="1" ht="15.75" customHeight="1" thickBot="1">
      <c r="A65" s="503" t="s">
        <v>406</v>
      </c>
      <c r="B65" s="886"/>
      <c r="C65" s="504"/>
      <c r="D65" s="395">
        <v>7</v>
      </c>
      <c r="E65" s="396"/>
      <c r="F65" s="422"/>
      <c r="G65" s="397">
        <v>6</v>
      </c>
      <c r="H65" s="398">
        <f t="shared" si="18"/>
        <v>180</v>
      </c>
      <c r="I65" s="541">
        <f t="shared" si="19"/>
        <v>60</v>
      </c>
      <c r="J65" s="399">
        <v>30</v>
      </c>
      <c r="K65" s="399"/>
      <c r="L65" s="281">
        <f t="shared" si="11"/>
        <v>30</v>
      </c>
      <c r="M65" s="400">
        <f t="shared" si="20"/>
        <v>120</v>
      </c>
      <c r="N65" s="401"/>
      <c r="O65" s="396"/>
      <c r="P65" s="332"/>
      <c r="Q65" s="332"/>
      <c r="R65" s="402"/>
      <c r="S65" s="402"/>
      <c r="T65" s="332">
        <v>4</v>
      </c>
      <c r="U65" s="423"/>
    </row>
    <row r="66" spans="1:21" s="462" customFormat="1" ht="16.5" thickBot="1">
      <c r="A66" s="403"/>
      <c r="B66" s="334" t="s">
        <v>440</v>
      </c>
      <c r="C66" s="334">
        <f>SUM(C57,C58)</f>
        <v>21</v>
      </c>
      <c r="D66" s="334">
        <f>SUM(D57,D58)</f>
        <v>15</v>
      </c>
      <c r="E66" s="334">
        <f>SUM(E57,E58)</f>
        <v>4</v>
      </c>
      <c r="F66" s="334">
        <f>SUM(F57,F58)</f>
        <v>0</v>
      </c>
      <c r="G66" s="336">
        <f>SUM(G57,G58)</f>
        <v>168</v>
      </c>
      <c r="H66" s="337">
        <f aca="true" t="shared" si="21" ref="H66:U66">SUM(H57,H58)</f>
        <v>5040</v>
      </c>
      <c r="I66" s="338">
        <f t="shared" si="21"/>
        <v>1556</v>
      </c>
      <c r="J66" s="338">
        <f t="shared" si="21"/>
        <v>870</v>
      </c>
      <c r="K66" s="338">
        <f t="shared" si="21"/>
        <v>0</v>
      </c>
      <c r="L66" s="339">
        <f t="shared" si="21"/>
        <v>686</v>
      </c>
      <c r="M66" s="336">
        <f t="shared" si="21"/>
        <v>3150</v>
      </c>
      <c r="N66" s="337">
        <f t="shared" si="21"/>
        <v>11</v>
      </c>
      <c r="O66" s="338">
        <f t="shared" si="21"/>
        <v>7</v>
      </c>
      <c r="P66" s="445">
        <f t="shared" si="21"/>
        <v>16</v>
      </c>
      <c r="Q66" s="445">
        <f t="shared" si="21"/>
        <v>15</v>
      </c>
      <c r="R66" s="445">
        <f t="shared" si="21"/>
        <v>14</v>
      </c>
      <c r="S66" s="445">
        <f t="shared" si="21"/>
        <v>16</v>
      </c>
      <c r="T66" s="445">
        <f t="shared" si="21"/>
        <v>15</v>
      </c>
      <c r="U66" s="339">
        <f t="shared" si="21"/>
        <v>13</v>
      </c>
    </row>
    <row r="67" spans="1:21" s="462" customFormat="1" ht="27" customHeight="1" thickBot="1">
      <c r="A67" s="878" t="s">
        <v>441</v>
      </c>
      <c r="B67" s="879"/>
      <c r="C67" s="304"/>
      <c r="D67" s="304"/>
      <c r="E67" s="304"/>
      <c r="F67" s="304"/>
      <c r="G67" s="305"/>
      <c r="H67" s="404">
        <f>G30/G70</f>
        <v>0.3</v>
      </c>
      <c r="I67" s="307"/>
      <c r="J67" s="307"/>
      <c r="K67" s="307"/>
      <c r="L67" s="309"/>
      <c r="M67" s="305"/>
      <c r="N67" s="405"/>
      <c r="O67" s="406"/>
      <c r="P67" s="307"/>
      <c r="Q67" s="307"/>
      <c r="R67" s="307"/>
      <c r="S67" s="307"/>
      <c r="T67" s="307"/>
      <c r="U67" s="308"/>
    </row>
    <row r="68" spans="1:21" s="462" customFormat="1" ht="29.25" customHeight="1" thickBot="1">
      <c r="A68" s="880" t="s">
        <v>442</v>
      </c>
      <c r="B68" s="881"/>
      <c r="C68" s="312"/>
      <c r="D68" s="312"/>
      <c r="E68" s="312"/>
      <c r="F68" s="312"/>
      <c r="G68" s="315"/>
      <c r="H68" s="407">
        <f>(G25+G58)/G70</f>
        <v>0.25</v>
      </c>
      <c r="I68" s="312"/>
      <c r="J68" s="312"/>
      <c r="K68" s="312"/>
      <c r="L68" s="314"/>
      <c r="M68" s="315"/>
      <c r="N68" s="312"/>
      <c r="O68" s="312"/>
      <c r="P68" s="312"/>
      <c r="Q68" s="312"/>
      <c r="R68" s="312"/>
      <c r="S68" s="312"/>
      <c r="T68" s="312"/>
      <c r="U68" s="559"/>
    </row>
    <row r="69" spans="2:21" s="462" customFormat="1" ht="22.5" customHeight="1" thickBot="1">
      <c r="B69" s="506"/>
      <c r="C69" s="891" t="s">
        <v>317</v>
      </c>
      <c r="D69" s="892"/>
      <c r="E69" s="892"/>
      <c r="F69" s="892"/>
      <c r="G69" s="892"/>
      <c r="H69" s="892"/>
      <c r="I69" s="892"/>
      <c r="J69" s="892"/>
      <c r="K69" s="892"/>
      <c r="L69" s="892"/>
      <c r="M69" s="892"/>
      <c r="N69" s="892"/>
      <c r="O69" s="892"/>
      <c r="P69" s="892"/>
      <c r="Q69" s="892"/>
      <c r="R69" s="892"/>
      <c r="S69" s="892"/>
      <c r="T69" s="892"/>
      <c r="U69" s="893"/>
    </row>
    <row r="70" spans="1:22" s="462" customFormat="1" ht="20.25" customHeight="1" thickBot="1">
      <c r="A70" s="507"/>
      <c r="B70" s="408"/>
      <c r="C70" s="337">
        <f aca="true" t="shared" si="22" ref="C70:U70">SUM(C66,C30)</f>
        <v>27</v>
      </c>
      <c r="D70" s="446">
        <f t="shared" si="22"/>
        <v>34</v>
      </c>
      <c r="E70" s="446">
        <f t="shared" si="22"/>
        <v>4</v>
      </c>
      <c r="F70" s="446">
        <f t="shared" si="22"/>
        <v>0</v>
      </c>
      <c r="G70" s="337">
        <f t="shared" si="22"/>
        <v>240</v>
      </c>
      <c r="H70" s="337">
        <f t="shared" si="22"/>
        <v>7200</v>
      </c>
      <c r="I70" s="446">
        <f t="shared" si="22"/>
        <v>2404</v>
      </c>
      <c r="J70" s="446">
        <f t="shared" si="22"/>
        <v>1186</v>
      </c>
      <c r="K70" s="446">
        <f t="shared" si="22"/>
        <v>0</v>
      </c>
      <c r="L70" s="446">
        <f t="shared" si="22"/>
        <v>1218</v>
      </c>
      <c r="M70" s="337">
        <f t="shared" si="22"/>
        <v>4462</v>
      </c>
      <c r="N70" s="337">
        <f t="shared" si="22"/>
        <v>22</v>
      </c>
      <c r="O70" s="447">
        <f t="shared" si="22"/>
        <v>22</v>
      </c>
      <c r="P70" s="447">
        <f t="shared" si="22"/>
        <v>21</v>
      </c>
      <c r="Q70" s="447">
        <f t="shared" si="22"/>
        <v>21</v>
      </c>
      <c r="R70" s="447">
        <f t="shared" si="22"/>
        <v>20</v>
      </c>
      <c r="S70" s="447">
        <f t="shared" si="22"/>
        <v>20</v>
      </c>
      <c r="T70" s="447">
        <f t="shared" si="22"/>
        <v>20</v>
      </c>
      <c r="U70" s="560">
        <f t="shared" si="22"/>
        <v>20</v>
      </c>
      <c r="V70" s="508"/>
    </row>
    <row r="71" spans="1:21" s="412" customFormat="1" ht="18" customHeight="1">
      <c r="A71" s="509"/>
      <c r="B71" s="462"/>
      <c r="C71" s="894" t="s">
        <v>443</v>
      </c>
      <c r="D71" s="895"/>
      <c r="E71" s="895"/>
      <c r="F71" s="895"/>
      <c r="G71" s="895"/>
      <c r="H71" s="895"/>
      <c r="I71" s="895"/>
      <c r="J71" s="895"/>
      <c r="K71" s="895"/>
      <c r="L71" s="895"/>
      <c r="M71" s="895"/>
      <c r="N71" s="409">
        <v>22</v>
      </c>
      <c r="O71" s="410">
        <v>22</v>
      </c>
      <c r="P71" s="411">
        <v>21</v>
      </c>
      <c r="Q71" s="411">
        <v>21</v>
      </c>
      <c r="R71" s="409">
        <v>20</v>
      </c>
      <c r="S71" s="409">
        <v>20</v>
      </c>
      <c r="T71" s="411">
        <v>20</v>
      </c>
      <c r="U71" s="561">
        <v>20</v>
      </c>
    </row>
    <row r="72" spans="1:23" s="462" customFormat="1" ht="15">
      <c r="A72" s="509"/>
      <c r="C72" s="887" t="s">
        <v>262</v>
      </c>
      <c r="D72" s="888"/>
      <c r="E72" s="888"/>
      <c r="F72" s="888"/>
      <c r="G72" s="888"/>
      <c r="H72" s="888"/>
      <c r="I72" s="888"/>
      <c r="J72" s="888"/>
      <c r="K72" s="888"/>
      <c r="L72" s="888"/>
      <c r="M72" s="888"/>
      <c r="N72" s="510">
        <f>COUNTA(C36,C39)</f>
        <v>2</v>
      </c>
      <c r="O72" s="510">
        <f>COUNTA(C12,C14,C34)</f>
        <v>3</v>
      </c>
      <c r="P72" s="511">
        <f>COUNTA(C18,C34,C41)</f>
        <v>3</v>
      </c>
      <c r="Q72" s="511">
        <f>COUNTA(D15,D18,D51,D63)</f>
        <v>4</v>
      </c>
      <c r="R72" s="510">
        <f>COUNTA(C21,C37,C40,C46)</f>
        <v>4</v>
      </c>
      <c r="S72" s="510">
        <f>COUNTA(C19,C35,C42,C43,C44)</f>
        <v>5</v>
      </c>
      <c r="T72" s="511">
        <f>COUNTA(C42,C45,C47,C50)</f>
        <v>4</v>
      </c>
      <c r="U72" s="562">
        <f>COUNTA(C20,C48)</f>
        <v>2</v>
      </c>
      <c r="V72" s="512"/>
      <c r="W72" s="508"/>
    </row>
    <row r="73" spans="1:22" s="462" customFormat="1" ht="15">
      <c r="A73" s="505"/>
      <c r="C73" s="887" t="s">
        <v>129</v>
      </c>
      <c r="D73" s="888"/>
      <c r="E73" s="888"/>
      <c r="F73" s="888"/>
      <c r="G73" s="888"/>
      <c r="H73" s="888"/>
      <c r="I73" s="888"/>
      <c r="J73" s="888"/>
      <c r="K73" s="888"/>
      <c r="L73" s="888"/>
      <c r="M73" s="888"/>
      <c r="N73" s="510">
        <f>COUNTA(D12,D13,D14,D17,D18,D33)</f>
        <v>6</v>
      </c>
      <c r="O73" s="510">
        <f>COUNTA(D11,D13,D15,D18,D51)</f>
        <v>5</v>
      </c>
      <c r="P73" s="511">
        <f>COUNTA(D28,D49,D61,D62)</f>
        <v>4</v>
      </c>
      <c r="Q73" s="511">
        <v>5</v>
      </c>
      <c r="R73" s="510">
        <f>COUNTA(D19,D22,D60)</f>
        <v>3</v>
      </c>
      <c r="S73" s="510">
        <f>COUNTA(D23,D29,D53,D60)</f>
        <v>4</v>
      </c>
      <c r="T73" s="511">
        <f>COUNTA(D65,D27,D20)</f>
        <v>3</v>
      </c>
      <c r="U73" s="562">
        <f>COUNTA(D63,D59,D54,D26)</f>
        <v>4</v>
      </c>
      <c r="V73" s="513"/>
    </row>
    <row r="74" spans="1:21" s="462" customFormat="1" ht="15">
      <c r="A74" s="505"/>
      <c r="C74" s="887" t="s">
        <v>444</v>
      </c>
      <c r="D74" s="888"/>
      <c r="E74" s="888"/>
      <c r="F74" s="888"/>
      <c r="G74" s="888"/>
      <c r="H74" s="888"/>
      <c r="I74" s="888"/>
      <c r="J74" s="888"/>
      <c r="K74" s="888"/>
      <c r="L74" s="888"/>
      <c r="M74" s="888"/>
      <c r="N74" s="510"/>
      <c r="O74" s="514"/>
      <c r="P74" s="511"/>
      <c r="Q74" s="511"/>
      <c r="R74" s="510"/>
      <c r="S74" s="510"/>
      <c r="T74" s="511"/>
      <c r="U74" s="563"/>
    </row>
    <row r="75" spans="1:21" s="462" customFormat="1" ht="15.75" thickBot="1">
      <c r="A75" s="505"/>
      <c r="C75" s="889" t="s">
        <v>126</v>
      </c>
      <c r="D75" s="890"/>
      <c r="E75" s="890"/>
      <c r="F75" s="890"/>
      <c r="G75" s="890"/>
      <c r="H75" s="890"/>
      <c r="I75" s="890"/>
      <c r="J75" s="890"/>
      <c r="K75" s="890"/>
      <c r="L75" s="890"/>
      <c r="M75" s="890"/>
      <c r="N75" s="515"/>
      <c r="O75" s="515"/>
      <c r="P75" s="516"/>
      <c r="Q75" s="516">
        <v>1</v>
      </c>
      <c r="R75" s="515">
        <v>1</v>
      </c>
      <c r="S75" s="515">
        <v>1</v>
      </c>
      <c r="T75" s="516">
        <v>1</v>
      </c>
      <c r="U75" s="517"/>
    </row>
    <row r="76" spans="1:21" s="462" customFormat="1" ht="15.75">
      <c r="A76" s="518"/>
      <c r="B76" s="216"/>
      <c r="C76" s="519"/>
      <c r="D76" s="198"/>
      <c r="E76" s="198"/>
      <c r="F76" s="216"/>
      <c r="G76" s="198"/>
      <c r="H76" s="518"/>
      <c r="I76" s="518"/>
      <c r="J76" s="518"/>
      <c r="K76" s="518"/>
      <c r="L76" s="518"/>
      <c r="M76" s="518"/>
      <c r="N76" s="518"/>
      <c r="O76" s="448"/>
      <c r="P76" s="201"/>
      <c r="Q76" s="201"/>
      <c r="R76" s="201"/>
      <c r="S76" s="201"/>
      <c r="T76" s="201"/>
      <c r="U76" s="201"/>
    </row>
    <row r="77" spans="1:19" ht="15.75">
      <c r="A77" s="518"/>
      <c r="B77" s="519" t="s">
        <v>296</v>
      </c>
      <c r="C77" s="519"/>
      <c r="D77" s="198"/>
      <c r="E77" s="216"/>
      <c r="F77" s="216"/>
      <c r="G77" s="216"/>
      <c r="H77" s="518"/>
      <c r="I77" s="518"/>
      <c r="J77" s="518"/>
      <c r="K77" s="518"/>
      <c r="L77" s="518"/>
      <c r="M77" s="518"/>
      <c r="N77" s="519" t="s">
        <v>296</v>
      </c>
      <c r="O77" s="216"/>
      <c r="P77" s="520"/>
      <c r="Q77" s="520"/>
      <c r="R77" s="521"/>
      <c r="S77" s="521"/>
    </row>
    <row r="78" spans="1:19" ht="15.75">
      <c r="A78" s="518"/>
      <c r="B78" s="522" t="s">
        <v>583</v>
      </c>
      <c r="C78" s="505"/>
      <c r="D78" s="505"/>
      <c r="E78" s="505"/>
      <c r="F78" s="216"/>
      <c r="G78" s="518"/>
      <c r="H78" s="518"/>
      <c r="J78" s="518"/>
      <c r="K78" s="518"/>
      <c r="L78" s="518"/>
      <c r="M78" s="518"/>
      <c r="N78" s="522" t="s">
        <v>297</v>
      </c>
      <c r="O78" s="216"/>
      <c r="P78" s="520"/>
      <c r="Q78" s="520"/>
      <c r="R78" s="521"/>
      <c r="S78" s="521"/>
    </row>
    <row r="79" spans="1:19" ht="15.75">
      <c r="A79" s="518"/>
      <c r="B79" s="505" t="s">
        <v>580</v>
      </c>
      <c r="C79" s="505"/>
      <c r="D79" s="216"/>
      <c r="E79" s="216"/>
      <c r="F79" s="519" t="s">
        <v>296</v>
      </c>
      <c r="G79" s="412"/>
      <c r="H79" s="518"/>
      <c r="I79" s="518"/>
      <c r="J79" s="518"/>
      <c r="K79" s="518"/>
      <c r="L79" s="518"/>
      <c r="M79" s="518"/>
      <c r="N79" s="519" t="s">
        <v>272</v>
      </c>
      <c r="O79" s="216"/>
      <c r="P79" s="520"/>
      <c r="Q79" s="520"/>
      <c r="R79" s="521"/>
      <c r="S79" s="521"/>
    </row>
    <row r="80" spans="1:19" ht="15.75">
      <c r="A80" s="518"/>
      <c r="B80" s="505" t="s">
        <v>581</v>
      </c>
      <c r="C80" s="523"/>
      <c r="D80" s="217"/>
      <c r="E80" s="217"/>
      <c r="F80" s="519" t="s">
        <v>413</v>
      </c>
      <c r="G80" s="413"/>
      <c r="H80" s="518"/>
      <c r="I80" s="518"/>
      <c r="J80" s="518"/>
      <c r="K80" s="518"/>
      <c r="L80" s="518"/>
      <c r="M80" s="518"/>
      <c r="N80" s="522" t="s">
        <v>344</v>
      </c>
      <c r="O80" s="216"/>
      <c r="P80" s="520"/>
      <c r="Q80" s="520"/>
      <c r="R80" s="521"/>
      <c r="S80" s="521"/>
    </row>
    <row r="81" spans="1:19" ht="15.75">
      <c r="A81" s="518"/>
      <c r="B81" s="505" t="s">
        <v>423</v>
      </c>
      <c r="C81" s="518"/>
      <c r="D81" s="518"/>
      <c r="E81" s="518"/>
      <c r="F81" s="505" t="s">
        <v>342</v>
      </c>
      <c r="G81" s="518"/>
      <c r="H81" s="518"/>
      <c r="I81" s="518"/>
      <c r="J81" s="518"/>
      <c r="K81" s="518"/>
      <c r="L81" s="518"/>
      <c r="M81" s="518"/>
      <c r="N81" s="505" t="s">
        <v>423</v>
      </c>
      <c r="O81" s="216"/>
      <c r="P81" s="520"/>
      <c r="Q81" s="520"/>
      <c r="R81" s="521"/>
      <c r="S81" s="521"/>
    </row>
    <row r="82" spans="1:19" ht="15.75">
      <c r="A82" s="518"/>
      <c r="B82" s="518"/>
      <c r="C82" s="518"/>
      <c r="D82" s="518"/>
      <c r="E82" s="518"/>
      <c r="F82" s="505" t="s">
        <v>341</v>
      </c>
      <c r="G82" s="518"/>
      <c r="H82" s="518"/>
      <c r="I82" s="518"/>
      <c r="J82" s="518"/>
      <c r="K82" s="518"/>
      <c r="L82" s="518"/>
      <c r="M82" s="518"/>
      <c r="N82" s="518"/>
      <c r="O82" s="518"/>
      <c r="P82" s="520"/>
      <c r="Q82" s="520"/>
      <c r="R82" s="521"/>
      <c r="S82" s="521"/>
    </row>
    <row r="83" spans="1:19" ht="15.75">
      <c r="A83" s="518"/>
      <c r="B83" s="518"/>
      <c r="C83" s="519"/>
      <c r="D83" s="198"/>
      <c r="E83" s="216"/>
      <c r="F83" s="505" t="s">
        <v>423</v>
      </c>
      <c r="G83" s="198"/>
      <c r="H83" s="518"/>
      <c r="I83" s="518"/>
      <c r="J83" s="518"/>
      <c r="K83" s="518"/>
      <c r="L83" s="518"/>
      <c r="M83" s="518"/>
      <c r="N83" s="519" t="s">
        <v>296</v>
      </c>
      <c r="O83" s="519"/>
      <c r="P83" s="217"/>
      <c r="Q83" s="217"/>
      <c r="R83" s="521"/>
      <c r="S83" s="521"/>
    </row>
    <row r="84" spans="1:19" ht="15.75" customHeight="1">
      <c r="A84" s="518"/>
      <c r="B84" s="519" t="s">
        <v>296</v>
      </c>
      <c r="C84" s="505"/>
      <c r="D84" s="505"/>
      <c r="E84" s="505"/>
      <c r="F84" s="216"/>
      <c r="G84" s="198"/>
      <c r="H84" s="518"/>
      <c r="I84" s="518"/>
      <c r="J84" s="518"/>
      <c r="K84" s="518"/>
      <c r="L84" s="518"/>
      <c r="M84" s="518"/>
      <c r="N84" s="519" t="s">
        <v>299</v>
      </c>
      <c r="O84" s="519"/>
      <c r="P84" s="217"/>
      <c r="Q84" s="217"/>
      <c r="R84" s="521"/>
      <c r="S84" s="521"/>
    </row>
    <row r="85" spans="1:19" ht="15.75">
      <c r="A85" s="518"/>
      <c r="B85" s="519" t="s">
        <v>298</v>
      </c>
      <c r="C85" s="505"/>
      <c r="D85" s="216"/>
      <c r="E85" s="216"/>
      <c r="F85" s="216"/>
      <c r="G85" s="412"/>
      <c r="H85" s="518"/>
      <c r="I85" s="518"/>
      <c r="J85" s="518"/>
      <c r="K85" s="518"/>
      <c r="L85" s="518"/>
      <c r="M85" s="518"/>
      <c r="N85" s="505" t="s">
        <v>300</v>
      </c>
      <c r="O85" s="505"/>
      <c r="P85" s="523"/>
      <c r="Q85" s="523"/>
      <c r="R85" s="521"/>
      <c r="S85" s="521"/>
    </row>
    <row r="86" spans="1:19" ht="15.75">
      <c r="A86" s="518"/>
      <c r="B86" s="505" t="s">
        <v>582</v>
      </c>
      <c r="C86" s="523"/>
      <c r="D86" s="217"/>
      <c r="E86" s="217"/>
      <c r="F86" s="216"/>
      <c r="G86" s="413"/>
      <c r="H86" s="518"/>
      <c r="I86" s="518"/>
      <c r="J86" s="518"/>
      <c r="K86" s="518"/>
      <c r="L86" s="518"/>
      <c r="M86" s="518"/>
      <c r="N86" s="505" t="s">
        <v>363</v>
      </c>
      <c r="O86" s="505"/>
      <c r="P86" s="217"/>
      <c r="Q86" s="217"/>
      <c r="R86" s="521"/>
      <c r="S86" s="521"/>
    </row>
    <row r="87" spans="2:19" ht="15.75">
      <c r="B87" s="505" t="s">
        <v>584</v>
      </c>
      <c r="N87" s="505" t="s">
        <v>423</v>
      </c>
      <c r="O87" s="523"/>
      <c r="P87" s="217"/>
      <c r="Q87" s="217"/>
      <c r="R87" s="521"/>
      <c r="S87" s="521"/>
    </row>
    <row r="88" ht="20.25" customHeight="1">
      <c r="B88" s="505" t="s">
        <v>423</v>
      </c>
    </row>
  </sheetData>
  <sheetProtection/>
  <mergeCells count="40">
    <mergeCell ref="C74:M74"/>
    <mergeCell ref="C75:M75"/>
    <mergeCell ref="C69:U69"/>
    <mergeCell ref="C71:M71"/>
    <mergeCell ref="C72:M72"/>
    <mergeCell ref="C73:M73"/>
    <mergeCell ref="A9:U9"/>
    <mergeCell ref="A10:U10"/>
    <mergeCell ref="A31:U31"/>
    <mergeCell ref="A32:U32"/>
    <mergeCell ref="A67:B67"/>
    <mergeCell ref="A68:B68"/>
    <mergeCell ref="B26:B29"/>
    <mergeCell ref="B59:B65"/>
    <mergeCell ref="E4:E7"/>
    <mergeCell ref="F4:F7"/>
    <mergeCell ref="I4:I7"/>
    <mergeCell ref="J4:L4"/>
    <mergeCell ref="N4:U4"/>
    <mergeCell ref="J5:J7"/>
    <mergeCell ref="K5:K7"/>
    <mergeCell ref="H3:H7"/>
    <mergeCell ref="I3:L3"/>
    <mergeCell ref="M3:M7"/>
    <mergeCell ref="N3:O3"/>
    <mergeCell ref="L5:L7"/>
    <mergeCell ref="N6:U6"/>
    <mergeCell ref="P3:Q3"/>
    <mergeCell ref="R3:S3"/>
    <mergeCell ref="T3:U3"/>
    <mergeCell ref="A1:U1"/>
    <mergeCell ref="A2:A7"/>
    <mergeCell ref="B2:B7"/>
    <mergeCell ref="C2:F2"/>
    <mergeCell ref="G2:G7"/>
    <mergeCell ref="H2:M2"/>
    <mergeCell ref="N2:U2"/>
    <mergeCell ref="C3:C7"/>
    <mergeCell ref="D3:D7"/>
    <mergeCell ref="E3:F3"/>
  </mergeCells>
  <printOptions horizontalCentered="1"/>
  <pageMargins left="0" right="0" top="0.7874015748031497" bottom="0" header="0.31496062992125984" footer="0.31496062992125984"/>
  <pageSetup fitToHeight="2" horizontalDpi="600" verticalDpi="600" orientation="landscape" paperSize="9" scale="85" r:id="rId1"/>
  <rowBreaks count="1" manualBreakCount="1">
    <brk id="30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0">
      <selection activeCell="M12" sqref="M12"/>
    </sheetView>
  </sheetViews>
  <sheetFormatPr defaultColWidth="9.00390625" defaultRowHeight="12.75"/>
  <cols>
    <col min="1" max="1" width="9.125" style="640" customWidth="1"/>
    <col min="2" max="2" width="19.75390625" style="641" customWidth="1"/>
    <col min="3" max="3" width="6.125" style="568" customWidth="1"/>
    <col min="4" max="4" width="5.375" style="568" customWidth="1"/>
    <col min="5" max="5" width="5.00390625" style="568" customWidth="1"/>
    <col min="6" max="7" width="4.125" style="568" customWidth="1"/>
    <col min="8" max="8" width="5.25390625" style="568" customWidth="1"/>
    <col min="9" max="9" width="5.00390625" style="568" customWidth="1"/>
    <col min="10" max="10" width="5.375" style="568" customWidth="1"/>
    <col min="11" max="11" width="19.25390625" style="688" customWidth="1"/>
    <col min="12" max="12" width="6.875" style="568" customWidth="1"/>
    <col min="13" max="13" width="11.375" style="568" customWidth="1"/>
    <col min="14" max="14" width="23.75390625" style="641" customWidth="1"/>
    <col min="15" max="15" width="20.75390625" style="713" customWidth="1"/>
    <col min="16" max="16" width="20.25390625" style="640" customWidth="1"/>
    <col min="17" max="16384" width="9.125" style="568" customWidth="1"/>
  </cols>
  <sheetData>
    <row r="1" spans="1:16" ht="15.75">
      <c r="A1" s="564"/>
      <c r="B1" s="565"/>
      <c r="C1" s="566"/>
      <c r="D1" s="566"/>
      <c r="E1" s="566"/>
      <c r="F1" s="566"/>
      <c r="G1" s="566"/>
      <c r="H1" s="566"/>
      <c r="I1" s="566"/>
      <c r="J1" s="566"/>
      <c r="K1" s="685"/>
      <c r="L1" s="566"/>
      <c r="M1" s="566"/>
      <c r="N1" s="565"/>
      <c r="O1" s="701"/>
      <c r="P1" s="642" t="s">
        <v>458</v>
      </c>
    </row>
    <row r="2" spans="1:16" s="572" customFormat="1" ht="18.75">
      <c r="A2" s="569"/>
      <c r="B2" s="570"/>
      <c r="C2" s="571" t="s">
        <v>450</v>
      </c>
      <c r="K2" s="686"/>
      <c r="N2" s="570"/>
      <c r="O2" s="702"/>
      <c r="P2" s="569"/>
    </row>
    <row r="3" spans="1:16" ht="15.75" thickBot="1">
      <c r="A3" s="564"/>
      <c r="B3" s="565"/>
      <c r="C3" s="566"/>
      <c r="D3" s="566"/>
      <c r="E3" s="566"/>
      <c r="F3" s="566"/>
      <c r="G3" s="566"/>
      <c r="H3" s="566"/>
      <c r="I3" s="566"/>
      <c r="J3" s="566"/>
      <c r="K3" s="685"/>
      <c r="L3" s="566"/>
      <c r="M3" s="566"/>
      <c r="N3" s="565"/>
      <c r="O3" s="701"/>
      <c r="P3" s="564"/>
    </row>
    <row r="4" spans="1:16" ht="15">
      <c r="A4" s="835" t="s">
        <v>270</v>
      </c>
      <c r="B4" s="841" t="s">
        <v>269</v>
      </c>
      <c r="C4" s="842" t="s">
        <v>281</v>
      </c>
      <c r="D4" s="926" t="s">
        <v>271</v>
      </c>
      <c r="E4" s="845"/>
      <c r="F4" s="845"/>
      <c r="G4" s="845"/>
      <c r="H4" s="845"/>
      <c r="I4" s="927"/>
      <c r="J4" s="928" t="s">
        <v>459</v>
      </c>
      <c r="K4" s="928" t="s">
        <v>460</v>
      </c>
      <c r="L4" s="928" t="s">
        <v>461</v>
      </c>
      <c r="M4" s="928" t="s">
        <v>462</v>
      </c>
      <c r="N4" s="905" t="s">
        <v>463</v>
      </c>
      <c r="O4" s="908" t="s">
        <v>464</v>
      </c>
      <c r="P4" s="908" t="s">
        <v>465</v>
      </c>
    </row>
    <row r="5" spans="1:16" ht="15">
      <c r="A5" s="836"/>
      <c r="B5" s="923"/>
      <c r="C5" s="843"/>
      <c r="D5" s="911" t="s">
        <v>287</v>
      </c>
      <c r="E5" s="913" t="s">
        <v>289</v>
      </c>
      <c r="F5" s="913"/>
      <c r="G5" s="913"/>
      <c r="H5" s="914"/>
      <c r="I5" s="915" t="s">
        <v>290</v>
      </c>
      <c r="J5" s="929"/>
      <c r="K5" s="929"/>
      <c r="L5" s="929"/>
      <c r="M5" s="929"/>
      <c r="N5" s="906"/>
      <c r="O5" s="909"/>
      <c r="P5" s="909"/>
    </row>
    <row r="6" spans="1:16" ht="14.25" customHeight="1">
      <c r="A6" s="836"/>
      <c r="B6" s="923"/>
      <c r="C6" s="843"/>
      <c r="D6" s="911"/>
      <c r="E6" s="917" t="s">
        <v>288</v>
      </c>
      <c r="F6" s="913" t="s">
        <v>466</v>
      </c>
      <c r="G6" s="913"/>
      <c r="H6" s="914"/>
      <c r="I6" s="915"/>
      <c r="J6" s="929"/>
      <c r="K6" s="929"/>
      <c r="L6" s="929"/>
      <c r="M6" s="929"/>
      <c r="N6" s="906"/>
      <c r="O6" s="909"/>
      <c r="P6" s="909"/>
    </row>
    <row r="7" spans="1:16" ht="22.5" customHeight="1">
      <c r="A7" s="836"/>
      <c r="B7" s="923"/>
      <c r="C7" s="843"/>
      <c r="D7" s="911"/>
      <c r="E7" s="917"/>
      <c r="F7" s="917" t="s">
        <v>273</v>
      </c>
      <c r="G7" s="917" t="s">
        <v>274</v>
      </c>
      <c r="H7" s="896" t="s">
        <v>275</v>
      </c>
      <c r="I7" s="915"/>
      <c r="J7" s="929"/>
      <c r="K7" s="929"/>
      <c r="L7" s="929"/>
      <c r="M7" s="929"/>
      <c r="N7" s="906"/>
      <c r="O7" s="909"/>
      <c r="P7" s="909"/>
    </row>
    <row r="8" spans="1:16" ht="20.25" customHeight="1">
      <c r="A8" s="836"/>
      <c r="B8" s="923"/>
      <c r="C8" s="843"/>
      <c r="D8" s="911"/>
      <c r="E8" s="917"/>
      <c r="F8" s="917"/>
      <c r="G8" s="917"/>
      <c r="H8" s="896"/>
      <c r="I8" s="915"/>
      <c r="J8" s="929"/>
      <c r="K8" s="929"/>
      <c r="L8" s="929"/>
      <c r="M8" s="929"/>
      <c r="N8" s="906"/>
      <c r="O8" s="909"/>
      <c r="P8" s="909"/>
    </row>
    <row r="9" spans="1:16" ht="15.75" thickBot="1">
      <c r="A9" s="922"/>
      <c r="B9" s="924"/>
      <c r="C9" s="925"/>
      <c r="D9" s="912"/>
      <c r="E9" s="918"/>
      <c r="F9" s="918"/>
      <c r="G9" s="918"/>
      <c r="H9" s="897"/>
      <c r="I9" s="916"/>
      <c r="J9" s="930"/>
      <c r="K9" s="930"/>
      <c r="L9" s="930"/>
      <c r="M9" s="930"/>
      <c r="N9" s="907"/>
      <c r="O9" s="910"/>
      <c r="P9" s="910"/>
    </row>
    <row r="10" spans="1:16" ht="16.5" thickBot="1">
      <c r="A10" s="919" t="s">
        <v>467</v>
      </c>
      <c r="B10" s="920"/>
      <c r="C10" s="920"/>
      <c r="D10" s="920"/>
      <c r="E10" s="920"/>
      <c r="F10" s="920"/>
      <c r="G10" s="920"/>
      <c r="H10" s="920"/>
      <c r="I10" s="920"/>
      <c r="J10" s="920"/>
      <c r="K10" s="920"/>
      <c r="L10" s="920"/>
      <c r="M10" s="920"/>
      <c r="N10" s="920"/>
      <c r="O10" s="920"/>
      <c r="P10" s="921"/>
    </row>
    <row r="11" spans="1:16" s="566" customFormat="1" ht="37.5" customHeight="1">
      <c r="A11" s="573" t="s">
        <v>398</v>
      </c>
      <c r="B11" s="574" t="s">
        <v>468</v>
      </c>
      <c r="C11" s="575">
        <v>3</v>
      </c>
      <c r="D11" s="576">
        <v>90</v>
      </c>
      <c r="E11" s="577">
        <v>30</v>
      </c>
      <c r="F11" s="578">
        <v>16</v>
      </c>
      <c r="G11" s="578"/>
      <c r="H11" s="579">
        <v>14</v>
      </c>
      <c r="I11" s="580">
        <v>60</v>
      </c>
      <c r="J11" s="581" t="s">
        <v>469</v>
      </c>
      <c r="K11" s="582" t="s">
        <v>470</v>
      </c>
      <c r="L11" s="583" t="s">
        <v>471</v>
      </c>
      <c r="M11" s="582" t="s">
        <v>472</v>
      </c>
      <c r="N11" s="584" t="s">
        <v>473</v>
      </c>
      <c r="O11" s="703" t="s">
        <v>468</v>
      </c>
      <c r="P11" s="689" t="s">
        <v>474</v>
      </c>
    </row>
    <row r="12" spans="1:16" s="566" customFormat="1" ht="33" customHeight="1">
      <c r="A12" s="585" t="s">
        <v>475</v>
      </c>
      <c r="B12" s="586" t="s">
        <v>476</v>
      </c>
      <c r="C12" s="587">
        <v>3</v>
      </c>
      <c r="D12" s="588">
        <v>90</v>
      </c>
      <c r="E12" s="589">
        <v>30</v>
      </c>
      <c r="F12" s="590">
        <v>16</v>
      </c>
      <c r="G12" s="590"/>
      <c r="H12" s="591">
        <v>14</v>
      </c>
      <c r="I12" s="592">
        <v>60</v>
      </c>
      <c r="J12" s="593" t="s">
        <v>469</v>
      </c>
      <c r="K12" s="594" t="s">
        <v>470</v>
      </c>
      <c r="L12" s="595" t="s">
        <v>471</v>
      </c>
      <c r="M12" s="594" t="s">
        <v>477</v>
      </c>
      <c r="N12" s="596" t="s">
        <v>478</v>
      </c>
      <c r="O12" s="704" t="s">
        <v>476</v>
      </c>
      <c r="P12" s="690" t="s">
        <v>479</v>
      </c>
    </row>
    <row r="13" spans="1:16" s="566" customFormat="1" ht="37.5" customHeight="1">
      <c r="A13" s="585" t="s">
        <v>480</v>
      </c>
      <c r="B13" s="586" t="s">
        <v>481</v>
      </c>
      <c r="C13" s="587">
        <v>3</v>
      </c>
      <c r="D13" s="588">
        <v>90</v>
      </c>
      <c r="E13" s="589">
        <v>30</v>
      </c>
      <c r="F13" s="597">
        <v>16</v>
      </c>
      <c r="G13" s="597"/>
      <c r="H13" s="598">
        <v>14</v>
      </c>
      <c r="I13" s="592">
        <v>60</v>
      </c>
      <c r="J13" s="593" t="s">
        <v>469</v>
      </c>
      <c r="K13" s="594" t="s">
        <v>482</v>
      </c>
      <c r="L13" s="595" t="s">
        <v>471</v>
      </c>
      <c r="M13" s="594" t="s">
        <v>472</v>
      </c>
      <c r="N13" s="599" t="s">
        <v>483</v>
      </c>
      <c r="O13" s="705"/>
      <c r="P13" s="691" t="s">
        <v>484</v>
      </c>
    </row>
    <row r="14" spans="1:16" s="566" customFormat="1" ht="37.5" customHeight="1" thickBot="1">
      <c r="A14" s="600" t="s">
        <v>485</v>
      </c>
      <c r="B14" s="601" t="s">
        <v>486</v>
      </c>
      <c r="C14" s="602">
        <v>3</v>
      </c>
      <c r="D14" s="603">
        <v>90</v>
      </c>
      <c r="E14" s="604">
        <v>30</v>
      </c>
      <c r="F14" s="590">
        <v>16</v>
      </c>
      <c r="G14" s="590"/>
      <c r="H14" s="605">
        <v>14</v>
      </c>
      <c r="I14" s="606">
        <v>60</v>
      </c>
      <c r="J14" s="607" t="s">
        <v>469</v>
      </c>
      <c r="K14" s="608" t="s">
        <v>470</v>
      </c>
      <c r="L14" s="609" t="s">
        <v>471</v>
      </c>
      <c r="M14" s="610" t="s">
        <v>472</v>
      </c>
      <c r="N14" s="611" t="s">
        <v>487</v>
      </c>
      <c r="O14" s="706"/>
      <c r="P14" s="692" t="s">
        <v>488</v>
      </c>
    </row>
    <row r="15" spans="1:16" ht="16.5" thickBot="1">
      <c r="A15" s="898" t="s">
        <v>489</v>
      </c>
      <c r="B15" s="899"/>
      <c r="C15" s="899"/>
      <c r="D15" s="899"/>
      <c r="E15" s="899"/>
      <c r="F15" s="899"/>
      <c r="G15" s="899"/>
      <c r="H15" s="899"/>
      <c r="I15" s="899"/>
      <c r="J15" s="899"/>
      <c r="K15" s="899"/>
      <c r="L15" s="899"/>
      <c r="M15" s="899"/>
      <c r="N15" s="899"/>
      <c r="O15" s="899"/>
      <c r="P15" s="900"/>
    </row>
    <row r="16" spans="1:16" s="566" customFormat="1" ht="37.5" customHeight="1">
      <c r="A16" s="573" t="s">
        <v>398</v>
      </c>
      <c r="B16" s="612" t="s">
        <v>490</v>
      </c>
      <c r="C16" s="575">
        <v>5</v>
      </c>
      <c r="D16" s="576">
        <v>150</v>
      </c>
      <c r="E16" s="589">
        <v>46</v>
      </c>
      <c r="F16" s="597">
        <v>30</v>
      </c>
      <c r="G16" s="597"/>
      <c r="H16" s="613">
        <v>16</v>
      </c>
      <c r="I16" s="592">
        <v>74</v>
      </c>
      <c r="J16" s="614" t="s">
        <v>469</v>
      </c>
      <c r="K16" s="582" t="s">
        <v>470</v>
      </c>
      <c r="L16" s="615" t="s">
        <v>471</v>
      </c>
      <c r="M16" s="582" t="s">
        <v>472</v>
      </c>
      <c r="N16" s="616" t="s">
        <v>491</v>
      </c>
      <c r="O16" s="707" t="s">
        <v>492</v>
      </c>
      <c r="P16" s="693" t="s">
        <v>474</v>
      </c>
    </row>
    <row r="17" spans="1:16" s="566" customFormat="1" ht="37.5" customHeight="1">
      <c r="A17" s="617" t="s">
        <v>475</v>
      </c>
      <c r="B17" s="618" t="s">
        <v>493</v>
      </c>
      <c r="C17" s="587">
        <v>5</v>
      </c>
      <c r="D17" s="588">
        <v>150</v>
      </c>
      <c r="E17" s="589">
        <v>46</v>
      </c>
      <c r="F17" s="597">
        <v>30</v>
      </c>
      <c r="G17" s="597"/>
      <c r="H17" s="613">
        <v>16</v>
      </c>
      <c r="I17" s="592">
        <v>74</v>
      </c>
      <c r="J17" s="614" t="s">
        <v>469</v>
      </c>
      <c r="K17" s="594" t="s">
        <v>494</v>
      </c>
      <c r="L17" s="619" t="s">
        <v>471</v>
      </c>
      <c r="M17" s="594" t="s">
        <v>472</v>
      </c>
      <c r="N17" s="620" t="s">
        <v>495</v>
      </c>
      <c r="O17" s="698" t="s">
        <v>493</v>
      </c>
      <c r="P17" s="691" t="s">
        <v>496</v>
      </c>
    </row>
    <row r="18" spans="1:16" s="566" customFormat="1" ht="37.5" customHeight="1">
      <c r="A18" s="617" t="s">
        <v>480</v>
      </c>
      <c r="B18" s="618" t="s">
        <v>497</v>
      </c>
      <c r="C18" s="587">
        <v>4</v>
      </c>
      <c r="D18" s="588">
        <v>120</v>
      </c>
      <c r="E18" s="589">
        <v>46</v>
      </c>
      <c r="F18" s="597">
        <v>30</v>
      </c>
      <c r="G18" s="597"/>
      <c r="H18" s="613">
        <v>16</v>
      </c>
      <c r="I18" s="592">
        <v>74</v>
      </c>
      <c r="J18" s="614" t="s">
        <v>469</v>
      </c>
      <c r="K18" s="621" t="s">
        <v>470</v>
      </c>
      <c r="L18" s="614" t="s">
        <v>471</v>
      </c>
      <c r="M18" s="594" t="s">
        <v>472</v>
      </c>
      <c r="N18" s="620" t="s">
        <v>498</v>
      </c>
      <c r="O18" s="698" t="s">
        <v>497</v>
      </c>
      <c r="P18" s="691" t="s">
        <v>499</v>
      </c>
    </row>
    <row r="19" spans="1:16" s="566" customFormat="1" ht="37.5" customHeight="1">
      <c r="A19" s="617" t="s">
        <v>485</v>
      </c>
      <c r="B19" s="622" t="s">
        <v>500</v>
      </c>
      <c r="C19" s="587">
        <v>4</v>
      </c>
      <c r="D19" s="588">
        <v>120</v>
      </c>
      <c r="E19" s="589">
        <v>46</v>
      </c>
      <c r="F19" s="597">
        <v>30</v>
      </c>
      <c r="G19" s="597"/>
      <c r="H19" s="613">
        <v>16</v>
      </c>
      <c r="I19" s="592">
        <v>74</v>
      </c>
      <c r="J19" s="614" t="s">
        <v>469</v>
      </c>
      <c r="K19" s="621" t="s">
        <v>470</v>
      </c>
      <c r="L19" s="614" t="s">
        <v>471</v>
      </c>
      <c r="M19" s="594" t="s">
        <v>472</v>
      </c>
      <c r="N19" s="620" t="s">
        <v>501</v>
      </c>
      <c r="O19" s="698" t="s">
        <v>502</v>
      </c>
      <c r="P19" s="691" t="s">
        <v>503</v>
      </c>
    </row>
    <row r="20" spans="1:16" s="566" customFormat="1" ht="37.5" customHeight="1">
      <c r="A20" s="617" t="s">
        <v>504</v>
      </c>
      <c r="B20" s="623" t="s">
        <v>505</v>
      </c>
      <c r="C20" s="624">
        <v>5</v>
      </c>
      <c r="D20" s="625">
        <v>150</v>
      </c>
      <c r="E20" s="626">
        <v>46</v>
      </c>
      <c r="F20" s="590">
        <v>30</v>
      </c>
      <c r="G20" s="590"/>
      <c r="H20" s="605">
        <v>16</v>
      </c>
      <c r="I20" s="627">
        <v>74</v>
      </c>
      <c r="J20" s="614" t="s">
        <v>469</v>
      </c>
      <c r="K20" s="672" t="s">
        <v>482</v>
      </c>
      <c r="L20" s="619" t="s">
        <v>471</v>
      </c>
      <c r="M20" s="594" t="s">
        <v>472</v>
      </c>
      <c r="N20" s="628" t="s">
        <v>506</v>
      </c>
      <c r="O20" s="708" t="s">
        <v>507</v>
      </c>
      <c r="P20" s="694" t="s">
        <v>508</v>
      </c>
    </row>
    <row r="21" spans="1:16" s="566" customFormat="1" ht="37.5" customHeight="1">
      <c r="A21" s="585" t="s">
        <v>509</v>
      </c>
      <c r="B21" s="622" t="s">
        <v>510</v>
      </c>
      <c r="C21" s="587">
        <v>5</v>
      </c>
      <c r="D21" s="588">
        <v>150</v>
      </c>
      <c r="E21" s="589">
        <v>46</v>
      </c>
      <c r="F21" s="597">
        <v>30</v>
      </c>
      <c r="G21" s="597"/>
      <c r="H21" s="613">
        <v>16</v>
      </c>
      <c r="I21" s="592">
        <v>74</v>
      </c>
      <c r="J21" s="614" t="s">
        <v>469</v>
      </c>
      <c r="K21" s="594" t="s">
        <v>494</v>
      </c>
      <c r="L21" s="614" t="s">
        <v>471</v>
      </c>
      <c r="M21" s="594" t="s">
        <v>472</v>
      </c>
      <c r="N21" s="630" t="s">
        <v>511</v>
      </c>
      <c r="O21" s="708" t="s">
        <v>510</v>
      </c>
      <c r="P21" s="694" t="s">
        <v>496</v>
      </c>
    </row>
    <row r="22" spans="1:16" s="566" customFormat="1" ht="37.5" customHeight="1">
      <c r="A22" s="585" t="s">
        <v>512</v>
      </c>
      <c r="B22" s="631" t="s">
        <v>513</v>
      </c>
      <c r="C22" s="587">
        <v>4</v>
      </c>
      <c r="D22" s="588">
        <v>120</v>
      </c>
      <c r="E22" s="589">
        <v>46</v>
      </c>
      <c r="F22" s="597">
        <v>30</v>
      </c>
      <c r="G22" s="597"/>
      <c r="H22" s="613">
        <v>16</v>
      </c>
      <c r="I22" s="592">
        <v>74</v>
      </c>
      <c r="J22" s="614" t="s">
        <v>469</v>
      </c>
      <c r="K22" s="594" t="s">
        <v>470</v>
      </c>
      <c r="L22" s="614" t="s">
        <v>471</v>
      </c>
      <c r="M22" s="594" t="s">
        <v>472</v>
      </c>
      <c r="N22" s="628" t="s">
        <v>514</v>
      </c>
      <c r="O22" s="708" t="s">
        <v>513</v>
      </c>
      <c r="P22" s="695" t="s">
        <v>515</v>
      </c>
    </row>
    <row r="23" spans="1:16" s="566" customFormat="1" ht="37.5" customHeight="1" thickBot="1">
      <c r="A23" s="632" t="s">
        <v>516</v>
      </c>
      <c r="B23" s="633" t="s">
        <v>517</v>
      </c>
      <c r="C23" s="634">
        <v>4</v>
      </c>
      <c r="D23" s="635">
        <v>120</v>
      </c>
      <c r="E23" s="604">
        <v>46</v>
      </c>
      <c r="F23" s="636">
        <v>30</v>
      </c>
      <c r="G23" s="636"/>
      <c r="H23" s="637">
        <v>16</v>
      </c>
      <c r="I23" s="606">
        <v>74</v>
      </c>
      <c r="J23" s="638" t="s">
        <v>469</v>
      </c>
      <c r="K23" s="610" t="s">
        <v>470</v>
      </c>
      <c r="L23" s="638" t="s">
        <v>471</v>
      </c>
      <c r="M23" s="610" t="s">
        <v>472</v>
      </c>
      <c r="N23" s="639" t="s">
        <v>511</v>
      </c>
      <c r="O23" s="709"/>
      <c r="P23" s="696" t="s">
        <v>503</v>
      </c>
    </row>
    <row r="24" ht="28.5" customHeight="1"/>
    <row r="25" spans="1:16" s="567" customFormat="1" ht="32.25" customHeight="1">
      <c r="A25" s="642"/>
      <c r="B25" s="643"/>
      <c r="K25" s="687"/>
      <c r="N25" s="643"/>
      <c r="O25" s="710"/>
      <c r="P25" s="642" t="s">
        <v>518</v>
      </c>
    </row>
    <row r="26" spans="1:16" s="572" customFormat="1" ht="18.75">
      <c r="A26" s="569"/>
      <c r="B26" s="570"/>
      <c r="C26" s="571" t="s">
        <v>519</v>
      </c>
      <c r="K26" s="686"/>
      <c r="N26" s="570"/>
      <c r="O26" s="702"/>
      <c r="P26" s="569"/>
    </row>
    <row r="27" spans="1:16" ht="15.75" thickBot="1">
      <c r="A27" s="564"/>
      <c r="B27" s="565"/>
      <c r="C27" s="566"/>
      <c r="D27" s="566"/>
      <c r="E27" s="566"/>
      <c r="F27" s="566"/>
      <c r="G27" s="566"/>
      <c r="H27" s="566"/>
      <c r="I27" s="566"/>
      <c r="J27" s="566"/>
      <c r="K27" s="685"/>
      <c r="L27" s="566"/>
      <c r="M27" s="566"/>
      <c r="N27" s="565"/>
      <c r="O27" s="701"/>
      <c r="P27" s="564"/>
    </row>
    <row r="28" spans="1:16" ht="15" customHeight="1">
      <c r="A28" s="835" t="s">
        <v>270</v>
      </c>
      <c r="B28" s="841" t="s">
        <v>269</v>
      </c>
      <c r="C28" s="842" t="s">
        <v>281</v>
      </c>
      <c r="D28" s="926" t="s">
        <v>271</v>
      </c>
      <c r="E28" s="845"/>
      <c r="F28" s="845"/>
      <c r="G28" s="845"/>
      <c r="H28" s="845"/>
      <c r="I28" s="927"/>
      <c r="J28" s="928" t="s">
        <v>459</v>
      </c>
      <c r="K28" s="928" t="s">
        <v>460</v>
      </c>
      <c r="L28" s="928" t="s">
        <v>461</v>
      </c>
      <c r="M28" s="928" t="s">
        <v>462</v>
      </c>
      <c r="N28" s="905" t="s">
        <v>463</v>
      </c>
      <c r="O28" s="908" t="s">
        <v>464</v>
      </c>
      <c r="P28" s="908" t="s">
        <v>465</v>
      </c>
    </row>
    <row r="29" spans="1:16" ht="15" customHeight="1">
      <c r="A29" s="836"/>
      <c r="B29" s="923"/>
      <c r="C29" s="843"/>
      <c r="D29" s="911" t="s">
        <v>287</v>
      </c>
      <c r="E29" s="913" t="s">
        <v>289</v>
      </c>
      <c r="F29" s="913"/>
      <c r="G29" s="913"/>
      <c r="H29" s="914"/>
      <c r="I29" s="915" t="s">
        <v>290</v>
      </c>
      <c r="J29" s="929"/>
      <c r="K29" s="929"/>
      <c r="L29" s="929"/>
      <c r="M29" s="929"/>
      <c r="N29" s="906"/>
      <c r="O29" s="909"/>
      <c r="P29" s="909"/>
    </row>
    <row r="30" spans="1:16" ht="14.25" customHeight="1">
      <c r="A30" s="836"/>
      <c r="B30" s="923"/>
      <c r="C30" s="843"/>
      <c r="D30" s="911"/>
      <c r="E30" s="917" t="s">
        <v>288</v>
      </c>
      <c r="F30" s="913" t="s">
        <v>466</v>
      </c>
      <c r="G30" s="913"/>
      <c r="H30" s="914"/>
      <c r="I30" s="915"/>
      <c r="J30" s="929"/>
      <c r="K30" s="929"/>
      <c r="L30" s="929"/>
      <c r="M30" s="929"/>
      <c r="N30" s="906"/>
      <c r="O30" s="909"/>
      <c r="P30" s="909"/>
    </row>
    <row r="31" spans="1:16" ht="22.5" customHeight="1">
      <c r="A31" s="836"/>
      <c r="B31" s="923"/>
      <c r="C31" s="843"/>
      <c r="D31" s="911"/>
      <c r="E31" s="917"/>
      <c r="F31" s="917" t="s">
        <v>273</v>
      </c>
      <c r="G31" s="917" t="s">
        <v>274</v>
      </c>
      <c r="H31" s="896" t="s">
        <v>275</v>
      </c>
      <c r="I31" s="915"/>
      <c r="J31" s="929"/>
      <c r="K31" s="929"/>
      <c r="L31" s="929"/>
      <c r="M31" s="929"/>
      <c r="N31" s="906"/>
      <c r="O31" s="909"/>
      <c r="P31" s="909"/>
    </row>
    <row r="32" spans="1:16" ht="20.25" customHeight="1">
      <c r="A32" s="836"/>
      <c r="B32" s="923"/>
      <c r="C32" s="843"/>
      <c r="D32" s="911"/>
      <c r="E32" s="917"/>
      <c r="F32" s="917"/>
      <c r="G32" s="917"/>
      <c r="H32" s="896"/>
      <c r="I32" s="915"/>
      <c r="J32" s="929"/>
      <c r="K32" s="929"/>
      <c r="L32" s="929"/>
      <c r="M32" s="929"/>
      <c r="N32" s="906"/>
      <c r="O32" s="909"/>
      <c r="P32" s="909"/>
    </row>
    <row r="33" spans="1:16" ht="15.75" thickBot="1">
      <c r="A33" s="922"/>
      <c r="B33" s="924"/>
      <c r="C33" s="925"/>
      <c r="D33" s="912"/>
      <c r="E33" s="918"/>
      <c r="F33" s="918"/>
      <c r="G33" s="918"/>
      <c r="H33" s="897"/>
      <c r="I33" s="916"/>
      <c r="J33" s="930"/>
      <c r="K33" s="930"/>
      <c r="L33" s="930"/>
      <c r="M33" s="930"/>
      <c r="N33" s="907"/>
      <c r="O33" s="910"/>
      <c r="P33" s="910"/>
    </row>
    <row r="34" spans="1:16" ht="16.5" thickBot="1">
      <c r="A34" s="898" t="s">
        <v>520</v>
      </c>
      <c r="B34" s="899"/>
      <c r="C34" s="899"/>
      <c r="D34" s="899"/>
      <c r="E34" s="899"/>
      <c r="F34" s="899"/>
      <c r="G34" s="899"/>
      <c r="H34" s="899"/>
      <c r="I34" s="899"/>
      <c r="J34" s="899"/>
      <c r="K34" s="899"/>
      <c r="L34" s="899"/>
      <c r="M34" s="899"/>
      <c r="N34" s="899"/>
      <c r="O34" s="899"/>
      <c r="P34" s="900"/>
    </row>
    <row r="35" spans="1:16" ht="41.25" customHeight="1">
      <c r="A35" s="644" t="s">
        <v>400</v>
      </c>
      <c r="B35" s="612" t="s">
        <v>521</v>
      </c>
      <c r="C35" s="645">
        <v>3</v>
      </c>
      <c r="D35" s="646">
        <f>C35*30</f>
        <v>90</v>
      </c>
      <c r="E35" s="577">
        <f>F35+G35+H35</f>
        <v>30</v>
      </c>
      <c r="F35" s="578">
        <v>16</v>
      </c>
      <c r="G35" s="578"/>
      <c r="H35" s="578">
        <v>14</v>
      </c>
      <c r="I35" s="647">
        <f>D35-E35</f>
        <v>60</v>
      </c>
      <c r="J35" s="648" t="s">
        <v>469</v>
      </c>
      <c r="K35" s="582" t="s">
        <v>482</v>
      </c>
      <c r="L35" s="649" t="s">
        <v>471</v>
      </c>
      <c r="M35" s="582" t="s">
        <v>472</v>
      </c>
      <c r="N35" s="584" t="s">
        <v>522</v>
      </c>
      <c r="O35" s="707" t="s">
        <v>521</v>
      </c>
      <c r="P35" s="693" t="s">
        <v>523</v>
      </c>
    </row>
    <row r="36" spans="1:16" ht="39" customHeight="1">
      <c r="A36" s="585" t="s">
        <v>401</v>
      </c>
      <c r="B36" s="618" t="s">
        <v>524</v>
      </c>
      <c r="C36" s="587">
        <v>5.5</v>
      </c>
      <c r="D36" s="588">
        <f aca="true" t="shared" si="0" ref="D36:D42">C36*30</f>
        <v>165</v>
      </c>
      <c r="E36" s="650">
        <f aca="true" t="shared" si="1" ref="E36:E42">F36+G36+H36</f>
        <v>30</v>
      </c>
      <c r="F36" s="597">
        <v>16</v>
      </c>
      <c r="G36" s="597"/>
      <c r="H36" s="597">
        <v>14</v>
      </c>
      <c r="I36" s="651">
        <f aca="true" t="shared" si="2" ref="I36:I42">D36-E36</f>
        <v>135</v>
      </c>
      <c r="J36" s="593" t="s">
        <v>469</v>
      </c>
      <c r="K36" s="621" t="s">
        <v>470</v>
      </c>
      <c r="L36" s="652" t="s">
        <v>471</v>
      </c>
      <c r="M36" s="594" t="s">
        <v>472</v>
      </c>
      <c r="N36" s="599" t="s">
        <v>525</v>
      </c>
      <c r="O36" s="698" t="s">
        <v>524</v>
      </c>
      <c r="P36" s="691" t="s">
        <v>526</v>
      </c>
    </row>
    <row r="37" spans="1:16" ht="39" customHeight="1">
      <c r="A37" s="585" t="s">
        <v>402</v>
      </c>
      <c r="B37" s="622" t="s">
        <v>527</v>
      </c>
      <c r="C37" s="587">
        <v>3</v>
      </c>
      <c r="D37" s="588">
        <f t="shared" si="0"/>
        <v>90</v>
      </c>
      <c r="E37" s="589">
        <f t="shared" si="1"/>
        <v>30</v>
      </c>
      <c r="F37" s="597">
        <v>16</v>
      </c>
      <c r="G37" s="597"/>
      <c r="H37" s="597">
        <v>14</v>
      </c>
      <c r="I37" s="653">
        <f t="shared" si="2"/>
        <v>60</v>
      </c>
      <c r="J37" s="593" t="s">
        <v>469</v>
      </c>
      <c r="K37" s="621" t="s">
        <v>470</v>
      </c>
      <c r="L37" s="652" t="s">
        <v>471</v>
      </c>
      <c r="M37" s="594" t="s">
        <v>472</v>
      </c>
      <c r="N37" s="654" t="s">
        <v>528</v>
      </c>
      <c r="O37" s="698" t="s">
        <v>529</v>
      </c>
      <c r="P37" s="691" t="s">
        <v>499</v>
      </c>
    </row>
    <row r="38" spans="1:16" ht="39" customHeight="1">
      <c r="A38" s="585" t="s">
        <v>403</v>
      </c>
      <c r="B38" s="618" t="s">
        <v>530</v>
      </c>
      <c r="C38" s="587">
        <v>5</v>
      </c>
      <c r="D38" s="588">
        <f t="shared" si="0"/>
        <v>150</v>
      </c>
      <c r="E38" s="589">
        <f t="shared" si="1"/>
        <v>30</v>
      </c>
      <c r="F38" s="597">
        <v>16</v>
      </c>
      <c r="G38" s="597"/>
      <c r="H38" s="597">
        <v>14</v>
      </c>
      <c r="I38" s="653">
        <f t="shared" si="2"/>
        <v>120</v>
      </c>
      <c r="J38" s="593" t="s">
        <v>469</v>
      </c>
      <c r="K38" s="621" t="s">
        <v>470</v>
      </c>
      <c r="L38" s="652" t="s">
        <v>471</v>
      </c>
      <c r="M38" s="594" t="s">
        <v>472</v>
      </c>
      <c r="N38" s="599" t="s">
        <v>531</v>
      </c>
      <c r="O38" s="698" t="s">
        <v>530</v>
      </c>
      <c r="P38" s="691" t="s">
        <v>532</v>
      </c>
    </row>
    <row r="39" spans="1:16" ht="39" customHeight="1">
      <c r="A39" s="585" t="s">
        <v>404</v>
      </c>
      <c r="B39" s="618" t="s">
        <v>533</v>
      </c>
      <c r="C39" s="655">
        <v>3</v>
      </c>
      <c r="D39" s="588">
        <f t="shared" si="0"/>
        <v>90</v>
      </c>
      <c r="E39" s="626">
        <f t="shared" si="1"/>
        <v>30</v>
      </c>
      <c r="F39" s="597">
        <v>16</v>
      </c>
      <c r="G39" s="597"/>
      <c r="H39" s="597">
        <v>14</v>
      </c>
      <c r="I39" s="656">
        <f t="shared" si="2"/>
        <v>60</v>
      </c>
      <c r="J39" s="593" t="s">
        <v>469</v>
      </c>
      <c r="K39" s="621" t="s">
        <v>470</v>
      </c>
      <c r="L39" s="593" t="s">
        <v>471</v>
      </c>
      <c r="M39" s="594" t="s">
        <v>472</v>
      </c>
      <c r="N39" s="657" t="s">
        <v>511</v>
      </c>
      <c r="O39" s="711"/>
      <c r="P39" s="695" t="s">
        <v>515</v>
      </c>
    </row>
    <row r="40" spans="1:16" ht="39" customHeight="1">
      <c r="A40" s="585" t="s">
        <v>405</v>
      </c>
      <c r="B40" s="618" t="s">
        <v>534</v>
      </c>
      <c r="C40" s="587">
        <v>5.5</v>
      </c>
      <c r="D40" s="588">
        <f t="shared" si="0"/>
        <v>165</v>
      </c>
      <c r="E40" s="650">
        <f t="shared" si="1"/>
        <v>30</v>
      </c>
      <c r="F40" s="597">
        <v>16</v>
      </c>
      <c r="G40" s="597"/>
      <c r="H40" s="597">
        <v>14</v>
      </c>
      <c r="I40" s="651">
        <f t="shared" si="2"/>
        <v>135</v>
      </c>
      <c r="J40" s="593" t="s">
        <v>469</v>
      </c>
      <c r="K40" s="621" t="s">
        <v>470</v>
      </c>
      <c r="L40" s="593" t="s">
        <v>471</v>
      </c>
      <c r="M40" s="594" t="s">
        <v>472</v>
      </c>
      <c r="N40" s="657" t="s">
        <v>511</v>
      </c>
      <c r="O40" s="711"/>
      <c r="P40" s="691" t="s">
        <v>526</v>
      </c>
    </row>
    <row r="41" spans="1:16" ht="39" customHeight="1">
      <c r="A41" s="585" t="s">
        <v>406</v>
      </c>
      <c r="B41" s="618" t="s">
        <v>535</v>
      </c>
      <c r="C41" s="587">
        <v>3</v>
      </c>
      <c r="D41" s="588">
        <f t="shared" si="0"/>
        <v>90</v>
      </c>
      <c r="E41" s="589">
        <f t="shared" si="1"/>
        <v>30</v>
      </c>
      <c r="F41" s="597">
        <v>16</v>
      </c>
      <c r="G41" s="597"/>
      <c r="H41" s="597">
        <v>14</v>
      </c>
      <c r="I41" s="653">
        <f t="shared" si="2"/>
        <v>60</v>
      </c>
      <c r="J41" s="593" t="s">
        <v>469</v>
      </c>
      <c r="K41" s="621" t="s">
        <v>482</v>
      </c>
      <c r="L41" s="593" t="s">
        <v>471</v>
      </c>
      <c r="M41" s="594" t="s">
        <v>472</v>
      </c>
      <c r="N41" s="657" t="s">
        <v>511</v>
      </c>
      <c r="O41" s="711"/>
      <c r="P41" s="691" t="s">
        <v>536</v>
      </c>
    </row>
    <row r="42" spans="1:16" ht="45" customHeight="1" thickBot="1">
      <c r="A42" s="600" t="s">
        <v>537</v>
      </c>
      <c r="B42" s="659" t="s">
        <v>538</v>
      </c>
      <c r="C42" s="587">
        <v>5</v>
      </c>
      <c r="D42" s="603">
        <f t="shared" si="0"/>
        <v>150</v>
      </c>
      <c r="E42" s="650">
        <f t="shared" si="1"/>
        <v>30</v>
      </c>
      <c r="F42" s="636">
        <v>16</v>
      </c>
      <c r="G42" s="636"/>
      <c r="H42" s="636">
        <v>14</v>
      </c>
      <c r="I42" s="651">
        <f t="shared" si="2"/>
        <v>120</v>
      </c>
      <c r="J42" s="607" t="s">
        <v>469</v>
      </c>
      <c r="K42" s="610" t="s">
        <v>482</v>
      </c>
      <c r="L42" s="607" t="s">
        <v>471</v>
      </c>
      <c r="M42" s="610" t="s">
        <v>472</v>
      </c>
      <c r="N42" s="660" t="s">
        <v>511</v>
      </c>
      <c r="O42" s="706"/>
      <c r="P42" s="697" t="s">
        <v>523</v>
      </c>
    </row>
    <row r="43" spans="1:16" ht="16.5" thickBot="1">
      <c r="A43" s="901" t="s">
        <v>539</v>
      </c>
      <c r="B43" s="902"/>
      <c r="C43" s="902"/>
      <c r="D43" s="902"/>
      <c r="E43" s="902"/>
      <c r="F43" s="903"/>
      <c r="G43" s="903"/>
      <c r="H43" s="903"/>
      <c r="I43" s="902"/>
      <c r="J43" s="902"/>
      <c r="K43" s="902"/>
      <c r="L43" s="902"/>
      <c r="M43" s="902"/>
      <c r="N43" s="902"/>
      <c r="O43" s="902"/>
      <c r="P43" s="904"/>
    </row>
    <row r="44" spans="1:16" s="565" customFormat="1" ht="39" customHeight="1">
      <c r="A44" s="573" t="s">
        <v>400</v>
      </c>
      <c r="B44" s="661" t="s">
        <v>540</v>
      </c>
      <c r="C44" s="662">
        <v>3</v>
      </c>
      <c r="D44" s="663">
        <f aca="true" t="shared" si="3" ref="D44:D57">C44*30</f>
        <v>90</v>
      </c>
      <c r="E44" s="664">
        <f aca="true" t="shared" si="4" ref="E44:E57">SUM(F44:H44)</f>
        <v>40</v>
      </c>
      <c r="F44" s="665">
        <v>20</v>
      </c>
      <c r="G44" s="665"/>
      <c r="H44" s="665">
        <v>20</v>
      </c>
      <c r="I44" s="666">
        <f>D44-E44</f>
        <v>50</v>
      </c>
      <c r="J44" s="667" t="s">
        <v>469</v>
      </c>
      <c r="K44" s="582" t="s">
        <v>470</v>
      </c>
      <c r="L44" s="667" t="s">
        <v>471</v>
      </c>
      <c r="M44" s="582" t="s">
        <v>472</v>
      </c>
      <c r="N44" s="584" t="s">
        <v>541</v>
      </c>
      <c r="O44" s="707" t="s">
        <v>542</v>
      </c>
      <c r="P44" s="693" t="s">
        <v>488</v>
      </c>
    </row>
    <row r="45" spans="1:16" s="565" customFormat="1" ht="39" customHeight="1">
      <c r="A45" s="585" t="s">
        <v>401</v>
      </c>
      <c r="B45" s="586" t="s">
        <v>543</v>
      </c>
      <c r="C45" s="662">
        <v>7</v>
      </c>
      <c r="D45" s="663">
        <f t="shared" si="3"/>
        <v>210</v>
      </c>
      <c r="E45" s="664">
        <f t="shared" si="4"/>
        <v>56</v>
      </c>
      <c r="F45" s="665">
        <v>28</v>
      </c>
      <c r="G45" s="665"/>
      <c r="H45" s="665">
        <v>28</v>
      </c>
      <c r="I45" s="666">
        <f aca="true" t="shared" si="5" ref="I45:I57">D45-E45</f>
        <v>154</v>
      </c>
      <c r="J45" s="668" t="s">
        <v>469</v>
      </c>
      <c r="K45" s="621" t="s">
        <v>470</v>
      </c>
      <c r="L45" s="668" t="s">
        <v>471</v>
      </c>
      <c r="M45" s="594" t="s">
        <v>472</v>
      </c>
      <c r="N45" s="599" t="s">
        <v>544</v>
      </c>
      <c r="O45" s="698" t="s">
        <v>545</v>
      </c>
      <c r="P45" s="698" t="s">
        <v>546</v>
      </c>
    </row>
    <row r="46" spans="1:16" s="565" customFormat="1" ht="39" customHeight="1">
      <c r="A46" s="585" t="s">
        <v>402</v>
      </c>
      <c r="B46" s="586" t="s">
        <v>547</v>
      </c>
      <c r="C46" s="662">
        <v>8</v>
      </c>
      <c r="D46" s="663">
        <f t="shared" si="3"/>
        <v>240</v>
      </c>
      <c r="E46" s="664">
        <f t="shared" si="4"/>
        <v>56</v>
      </c>
      <c r="F46" s="665">
        <v>28</v>
      </c>
      <c r="G46" s="665"/>
      <c r="H46" s="665">
        <v>28</v>
      </c>
      <c r="I46" s="666">
        <f t="shared" si="5"/>
        <v>184</v>
      </c>
      <c r="J46" s="668" t="s">
        <v>469</v>
      </c>
      <c r="K46" s="621" t="s">
        <v>470</v>
      </c>
      <c r="L46" s="668" t="s">
        <v>471</v>
      </c>
      <c r="M46" s="594" t="s">
        <v>472</v>
      </c>
      <c r="N46" s="599" t="s">
        <v>548</v>
      </c>
      <c r="O46" s="711"/>
      <c r="P46" s="691" t="s">
        <v>523</v>
      </c>
    </row>
    <row r="47" spans="1:16" s="565" customFormat="1" ht="39" customHeight="1">
      <c r="A47" s="585" t="s">
        <v>403</v>
      </c>
      <c r="B47" s="669" t="s">
        <v>549</v>
      </c>
      <c r="C47" s="662">
        <v>6</v>
      </c>
      <c r="D47" s="663">
        <f t="shared" si="3"/>
        <v>180</v>
      </c>
      <c r="E47" s="664">
        <f t="shared" si="4"/>
        <v>60</v>
      </c>
      <c r="F47" s="665">
        <v>46</v>
      </c>
      <c r="G47" s="665"/>
      <c r="H47" s="665">
        <v>14</v>
      </c>
      <c r="I47" s="666">
        <f t="shared" si="5"/>
        <v>120</v>
      </c>
      <c r="J47" s="668" t="s">
        <v>469</v>
      </c>
      <c r="K47" s="594" t="s">
        <v>494</v>
      </c>
      <c r="L47" s="668" t="s">
        <v>471</v>
      </c>
      <c r="M47" s="594" t="s">
        <v>472</v>
      </c>
      <c r="N47" s="620" t="s">
        <v>550</v>
      </c>
      <c r="O47" s="698" t="s">
        <v>549</v>
      </c>
      <c r="P47" s="691" t="s">
        <v>551</v>
      </c>
    </row>
    <row r="48" spans="1:16" s="565" customFormat="1" ht="39" customHeight="1">
      <c r="A48" s="585" t="s">
        <v>404</v>
      </c>
      <c r="B48" s="669" t="s">
        <v>552</v>
      </c>
      <c r="C48" s="662">
        <v>5</v>
      </c>
      <c r="D48" s="663">
        <f t="shared" si="3"/>
        <v>150</v>
      </c>
      <c r="E48" s="664">
        <f t="shared" si="4"/>
        <v>60</v>
      </c>
      <c r="F48" s="665">
        <v>30</v>
      </c>
      <c r="G48" s="665"/>
      <c r="H48" s="665">
        <v>30</v>
      </c>
      <c r="I48" s="666">
        <f t="shared" si="5"/>
        <v>90</v>
      </c>
      <c r="J48" s="668" t="s">
        <v>469</v>
      </c>
      <c r="K48" s="621" t="s">
        <v>470</v>
      </c>
      <c r="L48" s="668" t="s">
        <v>471</v>
      </c>
      <c r="M48" s="594" t="s">
        <v>472</v>
      </c>
      <c r="N48" s="658" t="s">
        <v>511</v>
      </c>
      <c r="O48" s="711"/>
      <c r="P48" s="691" t="s">
        <v>526</v>
      </c>
    </row>
    <row r="49" spans="1:16" s="565" customFormat="1" ht="39" customHeight="1">
      <c r="A49" s="585" t="s">
        <v>405</v>
      </c>
      <c r="B49" s="669" t="s">
        <v>553</v>
      </c>
      <c r="C49" s="662">
        <v>7</v>
      </c>
      <c r="D49" s="663">
        <f t="shared" si="3"/>
        <v>210</v>
      </c>
      <c r="E49" s="664">
        <f t="shared" si="4"/>
        <v>60</v>
      </c>
      <c r="F49" s="665">
        <v>30</v>
      </c>
      <c r="G49" s="665"/>
      <c r="H49" s="665">
        <v>30</v>
      </c>
      <c r="I49" s="666">
        <f t="shared" si="5"/>
        <v>150</v>
      </c>
      <c r="J49" s="668" t="s">
        <v>469</v>
      </c>
      <c r="K49" s="621" t="s">
        <v>470</v>
      </c>
      <c r="L49" s="668" t="s">
        <v>471</v>
      </c>
      <c r="M49" s="594" t="s">
        <v>472</v>
      </c>
      <c r="N49" s="620" t="s">
        <v>554</v>
      </c>
      <c r="O49" s="698" t="s">
        <v>555</v>
      </c>
      <c r="P49" s="691" t="s">
        <v>488</v>
      </c>
    </row>
    <row r="50" spans="1:16" s="565" customFormat="1" ht="39" customHeight="1">
      <c r="A50" s="585" t="s">
        <v>406</v>
      </c>
      <c r="B50" s="669" t="s">
        <v>556</v>
      </c>
      <c r="C50" s="662">
        <v>6</v>
      </c>
      <c r="D50" s="663">
        <f t="shared" si="3"/>
        <v>180</v>
      </c>
      <c r="E50" s="664">
        <f t="shared" si="4"/>
        <v>46</v>
      </c>
      <c r="F50" s="665">
        <v>30</v>
      </c>
      <c r="G50" s="665"/>
      <c r="H50" s="665">
        <v>16</v>
      </c>
      <c r="I50" s="666">
        <f t="shared" si="5"/>
        <v>134</v>
      </c>
      <c r="J50" s="668" t="s">
        <v>469</v>
      </c>
      <c r="K50" s="621" t="s">
        <v>482</v>
      </c>
      <c r="L50" s="668" t="s">
        <v>471</v>
      </c>
      <c r="M50" s="594" t="s">
        <v>472</v>
      </c>
      <c r="N50" s="599" t="s">
        <v>557</v>
      </c>
      <c r="O50" s="698" t="s">
        <v>556</v>
      </c>
      <c r="P50" s="691" t="s">
        <v>523</v>
      </c>
    </row>
    <row r="51" spans="1:16" s="565" customFormat="1" ht="42" customHeight="1">
      <c r="A51" s="585" t="s">
        <v>537</v>
      </c>
      <c r="B51" s="586" t="s">
        <v>558</v>
      </c>
      <c r="C51" s="662">
        <v>3</v>
      </c>
      <c r="D51" s="663">
        <f t="shared" si="3"/>
        <v>90</v>
      </c>
      <c r="E51" s="664">
        <f t="shared" si="4"/>
        <v>40</v>
      </c>
      <c r="F51" s="665">
        <v>20</v>
      </c>
      <c r="G51" s="665"/>
      <c r="H51" s="665">
        <v>20</v>
      </c>
      <c r="I51" s="666">
        <f t="shared" si="5"/>
        <v>50</v>
      </c>
      <c r="J51" s="668" t="s">
        <v>469</v>
      </c>
      <c r="K51" s="621" t="s">
        <v>470</v>
      </c>
      <c r="L51" s="668" t="s">
        <v>471</v>
      </c>
      <c r="M51" s="594" t="s">
        <v>472</v>
      </c>
      <c r="N51" s="657" t="s">
        <v>511</v>
      </c>
      <c r="O51" s="698" t="s">
        <v>558</v>
      </c>
      <c r="P51" s="691" t="s">
        <v>499</v>
      </c>
    </row>
    <row r="52" spans="1:16" s="565" customFormat="1" ht="42" customHeight="1">
      <c r="A52" s="585" t="s">
        <v>559</v>
      </c>
      <c r="B52" s="670" t="s">
        <v>560</v>
      </c>
      <c r="C52" s="662">
        <v>7</v>
      </c>
      <c r="D52" s="663">
        <f t="shared" si="3"/>
        <v>210</v>
      </c>
      <c r="E52" s="664">
        <f t="shared" si="4"/>
        <v>56</v>
      </c>
      <c r="F52" s="665">
        <v>28</v>
      </c>
      <c r="G52" s="665"/>
      <c r="H52" s="665">
        <v>28</v>
      </c>
      <c r="I52" s="666">
        <f t="shared" si="5"/>
        <v>154</v>
      </c>
      <c r="J52" s="668" t="s">
        <v>469</v>
      </c>
      <c r="K52" s="621" t="s">
        <v>470</v>
      </c>
      <c r="L52" s="668" t="s">
        <v>471</v>
      </c>
      <c r="M52" s="621" t="s">
        <v>472</v>
      </c>
      <c r="N52" s="629" t="s">
        <v>561</v>
      </c>
      <c r="O52" s="708" t="s">
        <v>560</v>
      </c>
      <c r="P52" s="694" t="s">
        <v>488</v>
      </c>
    </row>
    <row r="53" spans="1:16" s="565" customFormat="1" ht="42" customHeight="1">
      <c r="A53" s="585" t="s">
        <v>562</v>
      </c>
      <c r="B53" s="586" t="s">
        <v>563</v>
      </c>
      <c r="C53" s="662">
        <v>8</v>
      </c>
      <c r="D53" s="663">
        <f t="shared" si="3"/>
        <v>240</v>
      </c>
      <c r="E53" s="664">
        <f t="shared" si="4"/>
        <v>56</v>
      </c>
      <c r="F53" s="665">
        <v>28</v>
      </c>
      <c r="G53" s="665"/>
      <c r="H53" s="665">
        <v>28</v>
      </c>
      <c r="I53" s="666">
        <f t="shared" si="5"/>
        <v>184</v>
      </c>
      <c r="J53" s="668" t="s">
        <v>469</v>
      </c>
      <c r="K53" s="621" t="s">
        <v>470</v>
      </c>
      <c r="L53" s="668" t="s">
        <v>471</v>
      </c>
      <c r="M53" s="621" t="s">
        <v>472</v>
      </c>
      <c r="N53" s="629" t="s">
        <v>564</v>
      </c>
      <c r="O53" s="708" t="s">
        <v>565</v>
      </c>
      <c r="P53" s="694" t="s">
        <v>488</v>
      </c>
    </row>
    <row r="54" spans="1:16" s="565" customFormat="1" ht="42" customHeight="1">
      <c r="A54" s="585" t="s">
        <v>566</v>
      </c>
      <c r="B54" s="669" t="s">
        <v>567</v>
      </c>
      <c r="C54" s="662">
        <v>6</v>
      </c>
      <c r="D54" s="663">
        <f t="shared" si="3"/>
        <v>180</v>
      </c>
      <c r="E54" s="664">
        <f t="shared" si="4"/>
        <v>60</v>
      </c>
      <c r="F54" s="665">
        <v>46</v>
      </c>
      <c r="G54" s="665"/>
      <c r="H54" s="665">
        <v>14</v>
      </c>
      <c r="I54" s="666">
        <f t="shared" si="5"/>
        <v>120</v>
      </c>
      <c r="J54" s="668" t="s">
        <v>469</v>
      </c>
      <c r="K54" s="594" t="s">
        <v>494</v>
      </c>
      <c r="L54" s="668" t="s">
        <v>471</v>
      </c>
      <c r="M54" s="594" t="s">
        <v>472</v>
      </c>
      <c r="N54" s="657" t="s">
        <v>511</v>
      </c>
      <c r="O54" s="711"/>
      <c r="P54" s="691" t="s">
        <v>551</v>
      </c>
    </row>
    <row r="55" spans="1:16" s="565" customFormat="1" ht="42" customHeight="1">
      <c r="A55" s="585" t="s">
        <v>568</v>
      </c>
      <c r="B55" s="586" t="s">
        <v>569</v>
      </c>
      <c r="C55" s="662">
        <v>5</v>
      </c>
      <c r="D55" s="663">
        <f t="shared" si="3"/>
        <v>150</v>
      </c>
      <c r="E55" s="664">
        <f t="shared" si="4"/>
        <v>60</v>
      </c>
      <c r="F55" s="665">
        <v>30</v>
      </c>
      <c r="G55" s="665"/>
      <c r="H55" s="665">
        <v>30</v>
      </c>
      <c r="I55" s="666">
        <f t="shared" si="5"/>
        <v>90</v>
      </c>
      <c r="J55" s="668" t="s">
        <v>469</v>
      </c>
      <c r="K55" s="621" t="s">
        <v>482</v>
      </c>
      <c r="L55" s="668" t="s">
        <v>471</v>
      </c>
      <c r="M55" s="594" t="s">
        <v>472</v>
      </c>
      <c r="N55" s="599" t="s">
        <v>570</v>
      </c>
      <c r="O55" s="698" t="s">
        <v>569</v>
      </c>
      <c r="P55" s="691" t="s">
        <v>484</v>
      </c>
    </row>
    <row r="56" spans="1:16" s="565" customFormat="1" ht="42" customHeight="1">
      <c r="A56" s="585" t="s">
        <v>571</v>
      </c>
      <c r="B56" s="586" t="s">
        <v>572</v>
      </c>
      <c r="C56" s="662">
        <v>7</v>
      </c>
      <c r="D56" s="663">
        <f t="shared" si="3"/>
        <v>210</v>
      </c>
      <c r="E56" s="664">
        <f t="shared" si="4"/>
        <v>60</v>
      </c>
      <c r="F56" s="665">
        <v>30</v>
      </c>
      <c r="G56" s="665"/>
      <c r="H56" s="665">
        <v>30</v>
      </c>
      <c r="I56" s="666">
        <f t="shared" si="5"/>
        <v>150</v>
      </c>
      <c r="J56" s="671" t="s">
        <v>469</v>
      </c>
      <c r="K56" s="621" t="s">
        <v>470</v>
      </c>
      <c r="L56" s="672" t="s">
        <v>471</v>
      </c>
      <c r="M56" s="621" t="s">
        <v>472</v>
      </c>
      <c r="N56" s="673" t="s">
        <v>573</v>
      </c>
      <c r="O56" s="708" t="s">
        <v>574</v>
      </c>
      <c r="P56" s="694" t="s">
        <v>488</v>
      </c>
    </row>
    <row r="57" spans="1:16" s="565" customFormat="1" ht="42" customHeight="1" thickBot="1">
      <c r="A57" s="600" t="s">
        <v>575</v>
      </c>
      <c r="B57" s="601" t="s">
        <v>576</v>
      </c>
      <c r="C57" s="674">
        <v>6</v>
      </c>
      <c r="D57" s="675">
        <f t="shared" si="3"/>
        <v>180</v>
      </c>
      <c r="E57" s="676">
        <f t="shared" si="4"/>
        <v>46</v>
      </c>
      <c r="F57" s="677">
        <v>30</v>
      </c>
      <c r="G57" s="677"/>
      <c r="H57" s="677">
        <v>16</v>
      </c>
      <c r="I57" s="678">
        <f t="shared" si="5"/>
        <v>134</v>
      </c>
      <c r="J57" s="679" t="s">
        <v>469</v>
      </c>
      <c r="K57" s="608" t="s">
        <v>494</v>
      </c>
      <c r="L57" s="680" t="s">
        <v>471</v>
      </c>
      <c r="M57" s="608" t="s">
        <v>472</v>
      </c>
      <c r="N57" s="681" t="s">
        <v>511</v>
      </c>
      <c r="O57" s="712"/>
      <c r="P57" s="696" t="s">
        <v>496</v>
      </c>
    </row>
    <row r="58" ht="7.5" customHeight="1"/>
    <row r="59" ht="6" customHeight="1"/>
    <row r="60" spans="2:15" ht="6" customHeight="1">
      <c r="B60" s="519"/>
      <c r="O60" s="699"/>
    </row>
    <row r="61" spans="2:15" ht="15">
      <c r="B61" s="519" t="s">
        <v>298</v>
      </c>
      <c r="O61" s="700" t="s">
        <v>414</v>
      </c>
    </row>
    <row r="62" spans="2:15" ht="15">
      <c r="B62" s="505" t="s">
        <v>457</v>
      </c>
      <c r="O62" s="699" t="s">
        <v>577</v>
      </c>
    </row>
    <row r="63" spans="2:15" ht="15">
      <c r="B63" s="505" t="s">
        <v>578</v>
      </c>
      <c r="O63" s="699" t="s">
        <v>341</v>
      </c>
    </row>
    <row r="64" spans="2:15" ht="15">
      <c r="B64" s="505"/>
      <c r="O64" s="699"/>
    </row>
  </sheetData>
  <sheetProtection/>
  <mergeCells count="42">
    <mergeCell ref="A4:A9"/>
    <mergeCell ref="B4:B9"/>
    <mergeCell ref="C4:C9"/>
    <mergeCell ref="D4:I4"/>
    <mergeCell ref="F7:F9"/>
    <mergeCell ref="G7:G9"/>
    <mergeCell ref="H7:H9"/>
    <mergeCell ref="O4:O9"/>
    <mergeCell ref="P4:P9"/>
    <mergeCell ref="D5:D9"/>
    <mergeCell ref="E5:H5"/>
    <mergeCell ref="I5:I9"/>
    <mergeCell ref="E6:E9"/>
    <mergeCell ref="F6:H6"/>
    <mergeCell ref="J4:J9"/>
    <mergeCell ref="K4:K9"/>
    <mergeCell ref="K28:K33"/>
    <mergeCell ref="L28:L33"/>
    <mergeCell ref="M28:M33"/>
    <mergeCell ref="L4:L9"/>
    <mergeCell ref="M4:M9"/>
    <mergeCell ref="N4:N9"/>
    <mergeCell ref="F30:H30"/>
    <mergeCell ref="F31:F33"/>
    <mergeCell ref="G31:G33"/>
    <mergeCell ref="A10:P10"/>
    <mergeCell ref="A15:P15"/>
    <mergeCell ref="A28:A33"/>
    <mergeCell ref="B28:B33"/>
    <mergeCell ref="C28:C33"/>
    <mergeCell ref="D28:I28"/>
    <mergeCell ref="J28:J33"/>
    <mergeCell ref="H31:H33"/>
    <mergeCell ref="A34:P34"/>
    <mergeCell ref="A43:P43"/>
    <mergeCell ref="N28:N33"/>
    <mergeCell ref="O28:O33"/>
    <mergeCell ref="P28:P33"/>
    <mergeCell ref="D29:D33"/>
    <mergeCell ref="E29:H29"/>
    <mergeCell ref="I29:I33"/>
    <mergeCell ref="E30:E33"/>
  </mergeCells>
  <hyperlinks>
    <hyperlink ref="N53" r:id="rId1" display="http://vo.ukraine.edu.ua/enrol/index.php?id=1264"/>
    <hyperlink ref="N50" r:id="rId2" display="http://vo.ukraine.edu.ua/enrol/index.php?id=10019"/>
    <hyperlink ref="N45" r:id="rId3" display="http://vo.ukraine.edu.ua/enrol/index.php?id=9436"/>
    <hyperlink ref="N44" r:id="rId4" display="http://vo.ukraine.edu.ua/enrol/index.php?id=185"/>
    <hyperlink ref="N55" r:id="rId5" display="http://vo.ukraine.edu.ua/enrol/index.php?id=4603"/>
    <hyperlink ref="N52" r:id="rId6" display="http://vo.ukraine.edu.ua/enrol/index.php?id=9957"/>
    <hyperlink ref="N35" r:id="rId7" display="http://vo.ukraine.edu.ua/course/view.php?id=5018"/>
    <hyperlink ref="N36" r:id="rId8" display="http://vo.ukraine.edu.ua/enrol/index.php?id=8429"/>
    <hyperlink ref="N37" r:id="rId9" display="http://vo.ukraine.edu.ua/course/view.php?id=1268"/>
    <hyperlink ref="N38" r:id="rId10" display="http://vo.ukraine.edu.ua/enrol/index.php?id=4377"/>
    <hyperlink ref="N46" r:id="rId11" display="http://vo.ukraine.edu.ua/enrol/index.php?id=10018"/>
    <hyperlink ref="N11" r:id="rId12" display="http://vo.ukraine.edu.ua/enrol/index.php?id=4783"/>
    <hyperlink ref="P11" r:id="rId13" display="Д.е.н., професор Бондарук Т.Г."/>
    <hyperlink ref="O11" r:id="rId14" display="https://ab.uu.edu.ua/edu-discipline/derzhavnii_finansovii_kontrol"/>
    <hyperlink ref="N12" r:id="rId15" display="http://vo.ukraine.edu.ua/enrol/index.php?id=4641"/>
    <hyperlink ref="P12" r:id="rId16" display="http://iem.uu.edu.ua/%d1%96%d0%bd%d1%84%d0%be%d1%80%d0%bc%d0%b0%d1%86%d1%96%d1%8f-%d0%bf%d1%80%d0%be-%d0%b7%d0%b0%d0%ba%d0%bb%d0%b0%d0%b4-2/%d0%b2%d0%b8%d0%ba%d0%bb%d0%b0%d0%b4%d0%b0%d1%87%d1%96/%d1%81%d1%83%d0%ba-%d0%bb%d0%b5%d0%be%d0%bd%d1%96%d0%b4-%d0%ba%d1%96%d0%bd%d0%b4%d1%80%d0%b0%d1%82%d0%be%d0%b2%d0%b8%d1%87/"/>
    <hyperlink ref="O12" r:id="rId17" display="https://ab.uu.edu.ua/edu-discipline/innovatsiinii_rozvitok_pidpriemstva"/>
    <hyperlink ref="N13" r:id="rId18" display="http://vo.ukraine.edu.ua/enrol/index.php?id=9963"/>
    <hyperlink ref="P14" r:id="rId19" display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/>
    <hyperlink ref="P13" r:id="rId20" display="http://iem.uu.edu.ua/%d1%96%d0%bd%d1%84%d0%be%d1%80%d0%bc%d0%b0%d1%86%d1%96%d1%8f-%d0%bf%d1%80%d0%be-%d0%b7%d0%b0%d0%ba%d0%bb%d0%b0%d0%b4-2/%d0%b2%d0%b8%d0%ba%d0%bb%d0%b0%d0%b4%d0%b0%d1%87%d1%96/%d0%ba%d0%be%d0%bd%d0%b4%d1%83%d0%ba%d0%be%d1%86%d0%be%d0%b2%d0%b0-%d0%bd%d0%b5%d0%bb%d1%8f-%d0%b2%d0%b0%d0%bb%d0%b5%d1%80%d1%96%d1%97%d0%b2%d0%bd%d0%b0/"/>
    <hyperlink ref="N16" r:id="rId21" display="http://vo.ukraine.edu.ua/enrol/index.php?id=188"/>
    <hyperlink ref="N17" r:id="rId22" display="http://vo.ukraine.edu.ua/enrol/index.php?id=790"/>
    <hyperlink ref="P17" r:id="rId23" display="http://iem.uu.edu.ua/%d1%96%d0%bd%d1%84%d0%be%d1%80%d0%bc%d0%b0%d1%86%d1%96%d1%8f-%d0%bf%d1%80%d0%be-%d0%b7%d0%b0%d0%ba%d0%bb%d0%b0%d0%b4-2/%d0%b2%d0%b8%d0%ba%d0%bb%d0%b0%d0%b4%d0%b0%d1%87%d1%96/%d0%b0%d0%bb%d1%8c-%d1%82%d0%bc%d0%b5%d0%b9%d0%b7%d1%96-%d0%b0%d0%bb%d1%96%d0%bd%d0%b0-%d1%8e%d1%80%d1%96%d1%97%d0%b2%d0%bd%d0%b0/"/>
    <hyperlink ref="P16" r:id="rId24" display="Д.е.н., професор Бондарук Т.Г."/>
    <hyperlink ref="O16" r:id="rId25" display="https://ab.uu.edu.ua/edu-discipline/okhorona_pratsi_v_galuzi_oo"/>
    <hyperlink ref="O17" r:id="rId26" display="https://ab.uu.edu.ua/edu-discipline/zovnishnoekonomichna_diyalnist_pidpriemstva"/>
    <hyperlink ref="N18" r:id="rId27" display="http://vo.ukraine.edu.ua/enrol/index.php?id=23"/>
    <hyperlink ref="N19" r:id="rId28" display="http://vo.ukraine.edu.ua/course/view.php?id=18"/>
    <hyperlink ref="P19" r:id="rId29" display="http://iem.uu.edu.ua/%d1%96%d0%bd%d1%84%d0%be%d1%80%d0%bc%d0%b0%d1%86%d1%96%d1%8f-%d0%bf%d1%80%d0%be-%d0%b7%d0%b0%d0%ba%d0%bb%d0%b0%d0%b4-2/%d0%b2%d0%b8%d0%ba%d0%bb%d0%b0%d0%b4%d0%b0%d1%87%d1%96/%d0%b7%d0%b0%d0%b1%d1%83%d1%82%d0%b0-%d0%bd%d0%b0%d0%bd%d1%96-%d0%b2%d1%96%d0%ba%d1%82%d0%be%d1%80%d1%96%d0%b2%d0%bd%d0%b0/"/>
    <hyperlink ref="P18" r:id="rId30" display="http://iem.uu.edu.ua/%d1%96%d0%bd%d1%84%d0%be%d1%80%d0%bc%d0%b0%d1%86%d1%96%d1%8f-%d0%bf%d1%80%d0%be-%d0%b7%d0%b0%d0%ba%d0%bb%d0%b0%d0%b4-2/%d0%b2%d0%b8%d0%ba%d0%bb%d0%b0%d0%b4%d0%b0%d1%87%d1%96/%d1%84%d1%83%d1%80%d0%bc%d0%b0%d0%bd-%d1%81%d0%b2%d1%96%d1%82%d0%bb%d0%b0%d0%bd%d0%b0-%d1%81%d1%82%d0%b0%d0%bd%d1%96%d1%81%d0%bb%d0%b0%d0%b2%d1%96%d0%b2%d0%bd%d0%b0/"/>
    <hyperlink ref="O18" r:id="rId31" display="https://ab.uu.edu.ua/edu-discipline/politichna_economiya1"/>
    <hyperlink ref="O19" r:id="rId32" display="https://ab.uu.edu.ua/edu-discipline/regionalna_ekonomika"/>
    <hyperlink ref="N20" r:id="rId33" display="http://vo.ukraine.edu.ua/enrol/index.php?id=8490"/>
    <hyperlink ref="P21" r:id="rId34" display="http://iem.uu.edu.ua/%d1%96%d0%bd%d1%84%d0%be%d1%80%d0%bc%d0%b0%d1%86%d1%96%d1%8f-%d0%bf%d1%80%d0%be-%d0%b7%d0%b0%d0%ba%d0%bb%d0%b0%d0%b4-2/%d0%b2%d0%b8%d0%ba%d0%bb%d0%b0%d0%b4%d0%b0%d1%87%d1%96/%d0%b0%d0%bb%d1%8c-%d1%82%d0%bc%d0%b5%d0%b9%d0%b7%d1%96-%d0%b0%d0%bb%d1%96%d0%bd%d0%b0-%d1%8e%d1%80%d1%96%d1%97%d0%b2%d0%bd%d0%b0/"/>
    <hyperlink ref="P20" r:id="rId35" display="http://iem.uu.edu.ua/%d1%96%d0%bd%d1%84%d0%be%d1%80%d0%bc%d0%b0%d1%86%d1%96%d1%8f-%d0%bf%d1%80%d0%be-%d0%b7%d0%b0%d0%ba%d0%bb%d0%b0%d0%b4-2/%d0%b2%d0%b8%d0%ba%d0%bb%d0%b0%d0%b4%d0%b0%d1%87%d1%96/%d0%bc%d0%b8%d1%80%d0%b2%d0%be%d0%b4%d0%b0-%d1%81%d0%b2%d1%96%d1%82%d0%bb%d0%b0%d0%bd%d0%b0-%d1%96%d0%b2%d0%b0%d0%bd%d1%96%d0%b2%d0%bd%d0%b0/"/>
    <hyperlink ref="O20" r:id="rId36" display="https://ab.uu.edu.ua/edu-discipline/organizatsiya_pratsi_menedzhera"/>
    <hyperlink ref="O21" r:id="rId37" display="https://ab.uu.edu.ua/edu-discipline/mizhnarodni_economichni_vidnosini"/>
    <hyperlink ref="N22" r:id="rId38" display="http://vo.ukraine.edu.ua/enrol/index.php?id=21"/>
    <hyperlink ref="P23" r:id="rId39" display="http://iem.uu.edu.ua/%d1%96%d0%bd%d1%84%d0%be%d1%80%d0%bc%d0%b0%d1%86%d1%96%d1%8f-%d0%bf%d1%80%d0%be-%d0%b7%d0%b0%d0%ba%d0%bb%d0%b0%d0%b4-2/%d0%b2%d0%b8%d0%ba%d0%bb%d0%b0%d0%b4%d0%b0%d1%87%d1%96/%d0%b7%d0%b0%d0%b1%d1%83%d1%82%d0%b0-%d0%bd%d0%b0%d0%bd%d1%96-%d0%b2%d1%96%d0%ba%d1%82%d0%be%d1%80%d1%96%d0%b2%d0%bd%d0%b0/"/>
    <hyperlink ref="P22" r:id="rId40" display="Старший викладач Лавриненко Л.М."/>
    <hyperlink ref="O22" r:id="rId41" display="https://ab.uu.edu.ua/edu-discipline/ekonometrika"/>
    <hyperlink ref="P35" r:id="rId42" display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/>
    <hyperlink ref="P42" r:id="rId43" display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/>
    <hyperlink ref="P46" r:id="rId44" display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/>
    <hyperlink ref="P50" r:id="rId45" display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/>
    <hyperlink ref="P36" r:id="rId46" display="Д.е.н., професор Захарчук О.В."/>
    <hyperlink ref="P40" r:id="rId47" display="Д.е.н., професор Захарчук О.В."/>
    <hyperlink ref="P48" r:id="rId48" display="Д.е.н., професор Захарчук О.В."/>
    <hyperlink ref="P37" r:id="rId49" display="http://iem.uu.edu.ua/%d1%96%d0%bd%d1%84%d0%be%d1%80%d0%bc%d0%b0%d1%86%d1%96%d1%8f-%d0%bf%d1%80%d0%be-%d0%b7%d0%b0%d0%ba%d0%bb%d0%b0%d0%b4-2/%d0%b2%d0%b8%d0%ba%d0%bb%d0%b0%d0%b4%d0%b0%d1%87%d1%96/%d1%84%d1%83%d1%80%d0%bc%d0%b0%d0%bd-%d1%81%d0%b2%d1%96%d1%82%d0%bb%d0%b0%d0%bd%d0%b0-%d1%81%d1%82%d0%b0%d0%bd%d1%96%d1%81%d0%bb%d0%b0%d0%b2%d1%96%d0%b2%d0%bd%d0%b0/"/>
    <hyperlink ref="P51" r:id="rId50" display="http://iem.uu.edu.ua/%d1%96%d0%bd%d1%84%d0%be%d1%80%d0%bc%d0%b0%d1%86%d1%96%d1%8f-%d0%bf%d1%80%d0%be-%d0%b7%d0%b0%d0%ba%d0%bb%d0%b0%d0%b4-2/%d0%b2%d0%b8%d0%ba%d0%bb%d0%b0%d0%b4%d0%b0%d1%87%d1%96/%d1%84%d1%83%d1%80%d0%bc%d0%b0%d0%bd-%d1%81%d0%b2%d1%96%d1%82%d0%bb%d0%b0%d0%bd%d0%b0-%d1%81%d1%82%d0%b0%d0%bd%d1%96%d1%81%d0%bb%d0%b0%d0%b2%d1%96%d0%b2%d0%bd%d0%b0/"/>
    <hyperlink ref="P38" r:id="rId51" display="К.е.н., доцент Кучмєєв О.О."/>
    <hyperlink ref="P44" r:id="rId52" display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/>
    <hyperlink ref="P49" r:id="rId53" display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/>
    <hyperlink ref="P52:P53" r:id="rId54" display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/>
    <hyperlink ref="P47" r:id="rId55" display="http://iem.uu.edu.ua/%d0%be%d0%bb%d1%96%d0%b9%d0%bd%d0%b8%d0%ba-%d0%b3%d0%b5%d0%be%d1%80%d0%b3%d1%96%d0%b9-%d1%8e%d1%80%d1%96%d0%b9%d0%be%d0%b2%d0%b8%d1%87/"/>
    <hyperlink ref="P54" r:id="rId56" display="http://iem.uu.edu.ua/%d0%be%d0%bb%d1%96%d0%b9%d0%bd%d0%b8%d0%ba-%d0%b3%d0%b5%d0%be%d1%80%d0%b3%d1%96%d0%b9-%d1%8e%d1%80%d1%96%d0%b9%d0%be%d0%b2%d0%b8%d1%87/"/>
    <hyperlink ref="P57" r:id="rId57" display="http://iem.uu.edu.ua/%d1%96%d0%bd%d1%84%d0%be%d1%80%d0%bc%d0%b0%d1%86%d1%96%d1%8f-%d0%bf%d1%80%d0%be-%d0%b7%d0%b0%d0%ba%d0%bb%d0%b0%d0%b4-2/%d0%b2%d0%b8%d0%ba%d0%bb%d0%b0%d0%b4%d0%b0%d1%87%d1%96/%d0%b0%d0%bb%d1%8c-%d1%82%d0%bc%d0%b5%d0%b9%d0%b7%d1%96-%d0%b0%d0%bb%d1%96%d0%bd%d0%b0-%d1%8e%d1%80%d1%96%d1%97%d0%b2%d0%bd%d0%b0/"/>
    <hyperlink ref="P41" r:id="rId58" display="http://iem.uu.edu.ua/%d1%96%d0%bd%d1%84%d0%be%d1%80%d0%bc%d0%b0%d1%86%d1%96%d1%8f-%d0%bf%d1%80%d0%be-%d0%b7%d0%b0%d0%ba%d0%bb%d0%b0%d0%b4-2/%d0%b2%d0%b8%d0%ba%d0%bb%d0%b0%d0%b4%d0%b0%d1%87%d1%96/%d0%ba%d0%b0%d1%80%d0%bf%d0%b5%d0%bd%d0%ba%d0%be-%d0%be%d0%bb%d1%8c%d0%b3%d0%b0-%d0%b0%d0%bd%d0%b4%d1%80%d1%96%d1%97%d0%b2%d0%bd%d0%b0/"/>
    <hyperlink ref="P39" r:id="rId59" display="Старший викладач Лавриненко Л.М."/>
    <hyperlink ref="P55" r:id="rId60" display="http://iem.uu.edu.ua/%d1%96%d0%bd%d1%84%d0%be%d1%80%d0%bc%d0%b0%d1%86%d1%96%d1%8f-%d0%bf%d1%80%d0%be-%d0%b7%d0%b0%d0%ba%d0%bb%d0%b0%d0%b4-2/%d0%b2%d0%b8%d0%ba%d0%bb%d0%b0%d0%b4%d0%b0%d1%87%d1%96/%d0%ba%d0%be%d0%bd%d0%b4%d1%83%d0%ba%d0%be%d1%86%d0%be%d0%b2%d0%b0-%d0%bd%d0%b5%d0%bb%d1%8f-%d0%b2%d0%b0%d0%bb%d0%b5%d1%80%d1%96%d1%97%d0%b2%d0%bd%d0%b0/"/>
    <hyperlink ref="P45" r:id="rId61" display="Старший викладач Комарівська Н.М."/>
    <hyperlink ref="N56" r:id="rId62" display="http://vo.ukraine.edu.ua/enrol/index.php?id=27"/>
    <hyperlink ref="P56" r:id="rId63" display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/>
    <hyperlink ref="O56" r:id="rId64" display="https://ab.uu.edu.ua/edu-discipline/ekonomichnii_analiz"/>
    <hyperlink ref="O55" r:id="rId65" display="https://ab.uu.edu.ua/edu-discipline/upravlinnya_innovatsiyami"/>
    <hyperlink ref="O53" r:id="rId66" display="https://ab.uu.edu.ua/edu-discipline/podatkova_sistema"/>
    <hyperlink ref="O52" r:id="rId67" display="https://ab.uu.edu.ua/edu-discipline/tsentralnii_bank_i_groshovo_kreditna_politika"/>
    <hyperlink ref="O51" r:id="rId68" display="https://ab.uu.edu.ua/edu-discipline/osnovi_pidpriemnitstva"/>
    <hyperlink ref="O50" r:id="rId69" display="https://ab.uu.edu.ua/edu-discipline/publichni_zacupivli"/>
    <hyperlink ref="N49" r:id="rId70" display="http://vo.ukraine.edu.ua/enrol/index.php?id=218"/>
    <hyperlink ref="O49" r:id="rId71" display="https://ab.uu.edu.ua/edu-discipline/analiz_investitsiinikh_proektiv"/>
    <hyperlink ref="N47" r:id="rId72" display="http://vo.ukraine.edu.ua/course/view.php?id=7580"/>
    <hyperlink ref="O47" r:id="rId73" display="https://ab.uu.edu.ua/edu-discipline/startup_project"/>
    <hyperlink ref="O45" r:id="rId74" display="https://ab.uu.edu.ua/edu-discipline/bankivski_operatsiyi"/>
    <hyperlink ref="O44" r:id="rId75" display="https://ab.uu.edu.ua/edu-discipline/finansova_diyalnist_sub_ektiv_gospodaryuvannya"/>
    <hyperlink ref="O35" r:id="rId76" display="https://ab.uu.edu.ua/edu-discipline/informatsiinii_menedzhment"/>
    <hyperlink ref="O36" r:id="rId77" display="https://ab.uu.edu.ua/edu-discipline/bank_and_credit_management_vsei"/>
    <hyperlink ref="O37" r:id="rId78" display="https://ab.uu.edu.ua/edu-discipline/platizhni_sistemi"/>
    <hyperlink ref="O38" r:id="rId79" display="https://ab.uu.edu.ua/edu-discipline/strakhovii_menedzhment"/>
  </hyperlinks>
  <printOptions horizontalCentered="1"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85" r:id="rId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934" t="s">
        <v>233</v>
      </c>
      <c r="D2" s="935"/>
      <c r="E2" s="935"/>
      <c r="F2" s="935"/>
      <c r="G2" s="936"/>
      <c r="H2" s="934" t="s">
        <v>0</v>
      </c>
      <c r="I2" s="935"/>
      <c r="J2" s="935"/>
      <c r="K2" s="935"/>
      <c r="L2" s="935"/>
      <c r="M2" s="935"/>
      <c r="N2" s="936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937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938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938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931" t="s">
        <v>249</v>
      </c>
      <c r="P5" s="932"/>
      <c r="Q5" s="932"/>
      <c r="R5" s="932"/>
      <c r="S5" s="932"/>
      <c r="T5" s="932"/>
      <c r="U5" s="932"/>
      <c r="V5" s="932"/>
      <c r="W5" s="932"/>
      <c r="X5" s="932"/>
      <c r="Y5" s="932"/>
      <c r="Z5" s="933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939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Безуглова</dc:creator>
  <cp:keywords/>
  <dc:description/>
  <cp:lastModifiedBy>Home</cp:lastModifiedBy>
  <cp:lastPrinted>2020-07-06T08:40:18Z</cp:lastPrinted>
  <dcterms:created xsi:type="dcterms:W3CDTF">1999-02-26T10:19:35Z</dcterms:created>
  <dcterms:modified xsi:type="dcterms:W3CDTF">2024-01-16T09:51:54Z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