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firstSheet="2" activeTab="3"/>
  </bookViews>
  <sheets>
    <sheet name="K_PGS_01 (3)" sheetId="1" state="hidden" r:id="rId1"/>
    <sheet name="K_PGS_03" sheetId="2" state="hidden" r:id="rId2"/>
    <sheet name="Титул бакалавр" sheetId="3" r:id="rId3"/>
    <sheet name="Бакалавр " sheetId="4" r:id="rId4"/>
    <sheet name="Вибіркові" sheetId="5" r:id="rId5"/>
    <sheet name="RUPpgs03_з триместрами" sheetId="6" state="hidden" r:id="rId6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3">'Бакалавр '!$A$1:$U$88</definedName>
    <definedName name="_xlnm.Print_Area" localSheetId="2">'Титул бакалавр'!#REF!</definedName>
  </definedNames>
  <calcPr fullCalcOnLoad="1"/>
</workbook>
</file>

<file path=xl/sharedStrings.xml><?xml version="1.0" encoding="utf-8"?>
<sst xmlns="http://schemas.openxmlformats.org/spreadsheetml/2006/main" count="1092" uniqueCount="517">
  <si>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</si>
  <si>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</si>
  <si>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</si>
  <si>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</si>
  <si>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</si>
  <si>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</si>
  <si>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</si>
  <si>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</si>
  <si>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</si>
  <si>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</si>
  <si>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</si>
  <si>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</si>
  <si>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</si>
  <si>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</si>
  <si>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</si>
  <si>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</si>
  <si>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</si>
  <si>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</si>
  <si>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</si>
  <si>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</si>
  <si>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</si>
  <si>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</si>
  <si>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</si>
  <si>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</si>
  <si>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</si>
  <si>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</si>
  <si>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</si>
  <si>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</si>
  <si>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</si>
  <si>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</si>
  <si>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</si>
  <si>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</si>
  <si>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</si>
  <si>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</si>
  <si>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</si>
  <si>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</si>
  <si>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</si>
  <si>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</si>
  <si>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</si>
  <si>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</si>
  <si>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</si>
  <si>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</si>
  <si>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</si>
  <si>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</si>
  <si>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</si>
  <si>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</si>
  <si>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</si>
  <si>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</si>
  <si>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</si>
  <si>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</si>
  <si>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</si>
  <si>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</si>
  <si>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</si>
  <si>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</si>
  <si>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</si>
  <si>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</si>
  <si>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</si>
  <si>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</si>
  <si>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</si>
  <si>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</si>
  <si>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</si>
  <si>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</si>
  <si>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</si>
  <si>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</si>
  <si>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</si>
  <si>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</si>
  <si>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</si>
  <si>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</si>
  <si>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</si>
  <si>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</si>
  <si>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</si>
  <si>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</si>
  <si>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</si>
  <si>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</si>
  <si>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</si>
  <si>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</si>
  <si>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</si>
  <si>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</si>
  <si>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</si>
  <si>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</si>
  <si>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</si>
  <si>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</si>
  <si>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</si>
  <si>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</si>
  <si>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</si>
  <si>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</si>
  <si>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</si>
  <si>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</si>
  <si>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</si>
  <si>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</si>
  <si>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</si>
  <si>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</si>
  <si>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</si>
  <si>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</si>
  <si>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</si>
  <si>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</si>
  <si>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</si>
  <si>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</si>
  <si>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</si>
  <si>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</si>
  <si>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</si>
  <si>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</si>
  <si>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</si>
  <si>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</si>
  <si>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</si>
  <si>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</si>
  <si>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</si>
  <si>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</si>
  <si>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</si>
  <si>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</si>
  <si>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</si>
  <si>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</si>
  <si>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</si>
  <si>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</si>
  <si>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</si>
  <si>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</si>
  <si>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</si>
  <si>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</si>
  <si>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</si>
  <si>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</si>
  <si>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</si>
  <si>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</si>
  <si>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</si>
  <si>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</si>
  <si>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</si>
  <si>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</si>
  <si>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</si>
  <si>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</si>
  <si>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</si>
  <si>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</si>
  <si>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</si>
  <si>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</si>
  <si>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</si>
  <si>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</si>
  <si>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</si>
  <si>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</si>
  <si>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</si>
  <si>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</si>
  <si>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</si>
  <si>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</si>
  <si>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</si>
  <si>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</si>
  <si>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</si>
  <si>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</si>
  <si>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</si>
  <si>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</si>
  <si>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</si>
  <si>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</si>
  <si>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</si>
  <si>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</si>
  <si>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</si>
  <si>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</si>
  <si>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</si>
  <si>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</si>
  <si>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</si>
  <si>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</si>
  <si>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</si>
  <si>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</si>
  <si>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</si>
  <si>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</si>
  <si>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</si>
  <si>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</si>
  <si>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</si>
  <si>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</si>
  <si>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</si>
  <si>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</si>
  <si>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</si>
  <si>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</si>
  <si>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</si>
  <si>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</si>
  <si>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</si>
  <si>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</si>
  <si>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</si>
  <si>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</si>
  <si>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</si>
  <si>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</si>
  <si>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</si>
  <si>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</si>
  <si>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</si>
  <si>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</si>
  <si>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</si>
  <si>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</si>
  <si>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</si>
  <si>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</si>
  <si>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</si>
  <si>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</si>
  <si>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</si>
  <si>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</si>
  <si>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</si>
  <si>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</si>
  <si>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</si>
  <si>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</si>
  <si>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</si>
  <si>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</si>
  <si>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</si>
  <si>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</si>
  <si>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</si>
  <si>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</si>
  <si>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</si>
  <si>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</si>
  <si>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</si>
  <si>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</si>
  <si>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</si>
  <si>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</si>
  <si>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</si>
  <si>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</si>
  <si>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</si>
  <si>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</si>
  <si>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</si>
  <si>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</si>
  <si>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</si>
  <si>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</si>
  <si>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</si>
  <si>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</si>
  <si>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</si>
  <si>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</si>
  <si>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</si>
  <si>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</si>
  <si>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</si>
  <si>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</si>
  <si>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</si>
  <si>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</si>
  <si>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</si>
  <si>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</si>
  <si>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</si>
  <si>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</si>
  <si>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</si>
  <si>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</si>
  <si>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</si>
  <si>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</si>
  <si>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</si>
  <si>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</si>
  <si>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</si>
  <si>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</si>
  <si>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</si>
  <si>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</si>
  <si>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</si>
  <si>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</si>
  <si>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</si>
  <si>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</si>
  <si>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</si>
  <si>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</si>
  <si>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</si>
  <si>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</si>
  <si>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</si>
  <si>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</si>
  <si>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</si>
  <si>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</si>
  <si>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</si>
  <si>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</si>
  <si>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</si>
  <si>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</si>
  <si>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</si>
  <si>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</si>
  <si>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</si>
  <si>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</si>
  <si>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</si>
  <si>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</si>
  <si>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</si>
  <si>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</si>
  <si>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</si>
  <si>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</si>
  <si>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</si>
  <si>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</si>
  <si>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</si>
  <si>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</si>
  <si>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Тижні</t>
  </si>
  <si>
    <t>V. ПЛАН НАВЧАЛЬНОГО ПРОЦЕСУ</t>
  </si>
  <si>
    <t>НАЗВА НАВЧАЛЬНОЇ ДИСЦИПЛІНИ</t>
  </si>
  <si>
    <t>Шифр за ОПП</t>
  </si>
  <si>
    <t>Кількість годин</t>
  </si>
  <si>
    <t>роботи</t>
  </si>
  <si>
    <t>лекції</t>
  </si>
  <si>
    <t>лабораторні</t>
  </si>
  <si>
    <t>практичні</t>
  </si>
  <si>
    <t>I курс</t>
  </si>
  <si>
    <t>II курс</t>
  </si>
  <si>
    <t>III курс</t>
  </si>
  <si>
    <t>IV курс</t>
  </si>
  <si>
    <t>Розподіл годин на тиждень за курсами і семестрами</t>
  </si>
  <si>
    <t>Кількість кредитів ЄКТС</t>
  </si>
  <si>
    <t>Усього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</si>
  <si>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</si>
  <si>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</si>
  <si>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</si>
  <si>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</si>
  <si>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</si>
  <si>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</si>
  <si>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</si>
  <si>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</si>
  <si>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Президент Відкритого</t>
  </si>
  <si>
    <t>міжнародного університету</t>
  </si>
  <si>
    <t>розвитку людини "Україна"</t>
  </si>
  <si>
    <t>ПОГОДЖЕНО</t>
  </si>
  <si>
    <t>Начальник управління</t>
  </si>
  <si>
    <t>Україна в контексті світового розвитку</t>
  </si>
  <si>
    <t>Філософія</t>
  </si>
  <si>
    <t>Екологія та екологічна етика</t>
  </si>
  <si>
    <t>Атестація</t>
  </si>
  <si>
    <t>Відкритий міжнародний університет розвитку людини "Україна"</t>
  </si>
  <si>
    <t>Екзамена-ційна сесія</t>
  </si>
  <si>
    <t>ІІІ. ПРАКТИКА</t>
  </si>
  <si>
    <t>II. ЗВЕДЕНІ ДАНІ ПРО БЮДЖЕТ ЧАСУ, тижні</t>
  </si>
  <si>
    <t>І. ЦИКЛ ЗАГАЛЬНОЇ ПІДГОТОВКИ</t>
  </si>
  <si>
    <t>ІІ. ЦИКЛ ПРОФЕСІЙНОЇ ПІДГОТОВКИ</t>
  </si>
  <si>
    <t xml:space="preserve">ЗАГАЛЬНА КІЛЬКІСТЬ ГОДИН </t>
  </si>
  <si>
    <t>Т</t>
  </si>
  <si>
    <t>С</t>
  </si>
  <si>
    <t>П</t>
  </si>
  <si>
    <t>Ознайомча</t>
  </si>
  <si>
    <t>Навчальна</t>
  </si>
  <si>
    <t>Технологічна</t>
  </si>
  <si>
    <t>Бухгалтерський облік</t>
  </si>
  <si>
    <t>Економіка підприємства</t>
  </si>
  <si>
    <t>Менеджмент</t>
  </si>
  <si>
    <t>Статистика</t>
  </si>
  <si>
    <t>Ознайомча практика</t>
  </si>
  <si>
    <t>Навчальна практика</t>
  </si>
  <si>
    <t>Технологічна практика</t>
  </si>
  <si>
    <t>Виробнича практика</t>
  </si>
  <si>
    <t>Банківська система</t>
  </si>
  <si>
    <t>Фінансовий аналіз</t>
  </si>
  <si>
    <t>Фінансовий ринок</t>
  </si>
  <si>
    <t>Фінанси підприємств</t>
  </si>
  <si>
    <t>Іноземна мова</t>
  </si>
  <si>
    <t xml:space="preserve">______________ С.С. Нестеренко        </t>
  </si>
  <si>
    <t>економіки та менеджменту</t>
  </si>
  <si>
    <t>Інформаційні технології</t>
  </si>
  <si>
    <t>Інклюзивне суспільство</t>
  </si>
  <si>
    <t>ОК 1.1</t>
  </si>
  <si>
    <t>ОК 1.2</t>
  </si>
  <si>
    <t>ОК 1.3</t>
  </si>
  <si>
    <t>ОК 1.4</t>
  </si>
  <si>
    <t>ОК 1.5</t>
  </si>
  <si>
    <t>ОК 1.6</t>
  </si>
  <si>
    <t>ОК 1.7</t>
  </si>
  <si>
    <t>ОК 1.8</t>
  </si>
  <si>
    <t>ОК 1.9</t>
  </si>
  <si>
    <t>ОК 1.10</t>
  </si>
  <si>
    <t>ОК 1.11</t>
  </si>
  <si>
    <t>ОК 1.12</t>
  </si>
  <si>
    <t>ОК 1.13</t>
  </si>
  <si>
    <t>ОК 2.1</t>
  </si>
  <si>
    <t>ОК 2.2</t>
  </si>
  <si>
    <t>ОК 2.3</t>
  </si>
  <si>
    <t>ОК 2.4</t>
  </si>
  <si>
    <t>ОК 2.5</t>
  </si>
  <si>
    <t>ОК 2.6</t>
  </si>
  <si>
    <t>ОК 2.7</t>
  </si>
  <si>
    <t>ОК 2.8</t>
  </si>
  <si>
    <t>ОК 2.9</t>
  </si>
  <si>
    <t>ОК 2.10</t>
  </si>
  <si>
    <t>ОК 2.11</t>
  </si>
  <si>
    <t>ОК 2.12</t>
  </si>
  <si>
    <t>ОК 2.13</t>
  </si>
  <si>
    <t>ОК 2.14</t>
  </si>
  <si>
    <t>ОК 2.15</t>
  </si>
  <si>
    <t>ОК 2.16</t>
  </si>
  <si>
    <t>ПР 1</t>
  </si>
  <si>
    <t>ПР 2</t>
  </si>
  <si>
    <t>ПР 3</t>
  </si>
  <si>
    <t>ПР 4</t>
  </si>
  <si>
    <t>ВК 1.1</t>
  </si>
  <si>
    <t>ВК 2.1</t>
  </si>
  <si>
    <t>ВК 2.2</t>
  </si>
  <si>
    <t>ВК 2.3</t>
  </si>
  <si>
    <t>ВК 2.4</t>
  </si>
  <si>
    <t>ВК 2.5</t>
  </si>
  <si>
    <t>ВК 2.6</t>
  </si>
  <si>
    <t>ВК 2.7</t>
  </si>
  <si>
    <t>Українська мова (за професійним спрямуванням)</t>
  </si>
  <si>
    <t>Іноземна мова (за професійним спрямуванням)</t>
  </si>
  <si>
    <t>кількість тижнів у семестрі</t>
  </si>
  <si>
    <t>Економічна теорія (мікро- та макроекономіка)</t>
  </si>
  <si>
    <t xml:space="preserve">Голова Науково-методичного </t>
  </si>
  <si>
    <t>_________________ П.М. Таланчук</t>
  </si>
  <si>
    <t>1.1. Обов’язкові компоненти освітньої програми</t>
  </si>
  <si>
    <t>1.2. Вибіркові компоненти освітньої програми</t>
  </si>
  <si>
    <t>2.1. Обов’язкові компоненти освітньої програми</t>
  </si>
  <si>
    <t>розрахункові роботи</t>
  </si>
  <si>
    <t>у тому числі</t>
  </si>
  <si>
    <t>Фізична культура (Фізичне виховання. Основи здорового способу життя)</t>
  </si>
  <si>
    <t>Основи наукових досліджень та академічного письма</t>
  </si>
  <si>
    <t>Основи навчання студентів (самоуправління навчанням)</t>
  </si>
  <si>
    <t>Іноземна мова поглибленого вивчення</t>
  </si>
  <si>
    <t>Права людини та верховенство права в сучасних реаліях</t>
  </si>
  <si>
    <t>Всього за І циклом</t>
  </si>
  <si>
    <t xml:space="preserve">Вступ до спеціальності </t>
  </si>
  <si>
    <t>Економіко-математичні методи та моделі</t>
  </si>
  <si>
    <t>ОК 2.17</t>
  </si>
  <si>
    <t>ОК 2.18</t>
  </si>
  <si>
    <t>Всього за ІІ циклом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</si>
  <si>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</si>
  <si>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</si>
  <si>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>Максимальна кількість годин на тиждень</t>
  </si>
  <si>
    <t>Кількість розрахункових робіт</t>
  </si>
  <si>
    <t>Фінанси</t>
  </si>
  <si>
    <t>Гроші та кредит</t>
  </si>
  <si>
    <t>Страхова справа та інвестування</t>
  </si>
  <si>
    <t>Інформаційні системи і технології в галузі</t>
  </si>
  <si>
    <t>Дисципліни вільного вибору студентів із переліку циклу професійної підготовки</t>
  </si>
  <si>
    <t>на основі повної середньої освіти</t>
  </si>
  <si>
    <t>Дисципліни вільного вибору студентів із загальноуніверситетського переліку дисциплін</t>
  </si>
  <si>
    <t>Додаток 1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</si>
  <si>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</si>
  <si>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</si>
  <si>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</si>
  <si>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</si>
  <si>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</si>
  <si>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</si>
  <si>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</si>
  <si>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у тому числі:</t>
  </si>
  <si>
    <t xml:space="preserve">Регіональна економіка </t>
  </si>
  <si>
    <t>з</t>
  </si>
  <si>
    <t>Кафедра фінансів та обліку</t>
  </si>
  <si>
    <t>ІЕМ</t>
  </si>
  <si>
    <t>денна, заочна, дистанційна</t>
  </si>
  <si>
    <t>ВК 1.2</t>
  </si>
  <si>
    <t>ВК 1.3</t>
  </si>
  <si>
    <t>Міжнародна економіка</t>
  </si>
  <si>
    <t xml:space="preserve">Економічний аналіз </t>
  </si>
  <si>
    <t xml:space="preserve">Кафедра фінансів та обліку </t>
  </si>
  <si>
    <t>Додаток 2</t>
  </si>
  <si>
    <t>Старший викладач Рудюк Л.В.</t>
  </si>
  <si>
    <t>Всього за п. 1.1</t>
  </si>
  <si>
    <t>Фінансове інспектування</t>
  </si>
  <si>
    <t xml:space="preserve">Правове забезпечення господарської діяльності </t>
  </si>
  <si>
    <t>Всього за п. 2.1</t>
  </si>
  <si>
    <t>___________ О.П. Коляда</t>
  </si>
  <si>
    <t xml:space="preserve">2.2. </t>
  </si>
  <si>
    <t xml:space="preserve">Платіжні системи </t>
  </si>
  <si>
    <t>Старший викладач Фурман С.С.</t>
  </si>
  <si>
    <t>Прфесор , д.е.н., Захарчук О.В.</t>
  </si>
  <si>
    <t>Аналіз інвестиційних проектів</t>
  </si>
  <si>
    <t>Платіжні системи</t>
  </si>
  <si>
    <t>Мейджор "Фінансова грамотність"</t>
  </si>
  <si>
    <t>Проректор з освітньої діяльності</t>
  </si>
  <si>
    <t>об'єднання з фінансів, обліку і</t>
  </si>
  <si>
    <t>економіки</t>
  </si>
  <si>
    <t>моніторингу якості освіти,</t>
  </si>
  <si>
    <t>ліцензування і акредитації</t>
  </si>
  <si>
    <t>______________Л.В. Володіна</t>
  </si>
  <si>
    <t>"Затверджую"</t>
  </si>
  <si>
    <t>Затверджено</t>
  </si>
  <si>
    <t xml:space="preserve">рішенням Вченої ради Відкритого </t>
  </si>
  <si>
    <t>Н А В Ч А Л Ь Н И Й    П Л А Н</t>
  </si>
  <si>
    <r>
      <rPr>
        <sz val="12"/>
        <rFont val="Times New Roman"/>
        <family val="1"/>
      </rPr>
      <t>підготовки</t>
    </r>
    <r>
      <rPr>
        <b/>
        <sz val="12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бакалавра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(перший рівень вищої освіти)</t>
    </r>
  </si>
  <si>
    <t>ОСВІТНЬО-ПРОФЕСІЙНА ПРОГРАМА</t>
  </si>
  <si>
    <t>Фінанси, банківська справа та страхування</t>
  </si>
  <si>
    <r>
      <t xml:space="preserve">з галузі знань  </t>
    </r>
    <r>
      <rPr>
        <u val="single"/>
        <sz val="10"/>
        <rFont val="Times New Roman"/>
        <family val="1"/>
      </rPr>
      <t>07 Управління та адміністрування</t>
    </r>
  </si>
  <si>
    <t xml:space="preserve">                                                        </t>
  </si>
  <si>
    <r>
      <t xml:space="preserve">за спеціальністю  </t>
    </r>
    <r>
      <rPr>
        <u val="single"/>
        <sz val="10"/>
        <rFont val="Times New Roman"/>
        <family val="1"/>
      </rPr>
      <t>072 Фінанси, банківська справа та страхування</t>
    </r>
  </si>
  <si>
    <t>кваліфікація: бакалавр фінансів, банківської справи та страхування</t>
  </si>
  <si>
    <t xml:space="preserve">                                                                                     </t>
  </si>
  <si>
    <r>
      <rPr>
        <b/>
        <sz val="10"/>
        <rFont val="Times New Roman"/>
        <family val="1"/>
      </rPr>
      <t xml:space="preserve">Форма навчання:  </t>
    </r>
    <r>
      <rPr>
        <b/>
        <u val="single"/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денна</t>
    </r>
  </si>
  <si>
    <r>
      <rPr>
        <b/>
        <sz val="10"/>
        <rFont val="Times New Roman"/>
        <family val="1"/>
      </rPr>
      <t>Строк навчання: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3 роки 10 місяців</t>
    </r>
  </si>
  <si>
    <t>З</t>
  </si>
  <si>
    <r>
      <t>ПОЗНАЧЕННЯ:</t>
    </r>
    <r>
      <rPr>
        <sz val="8"/>
        <rFont val="Times New Roman"/>
        <family val="1"/>
      </rPr>
      <t xml:space="preserve"> Т – теоретичне навчання; С – екзаменаційна сесія; П – практика; К – канікули; Д – підготовка кваліфікаційної роботи; З - захист кваліфікаційної роботи</t>
    </r>
  </si>
  <si>
    <t>IV.  АТЕСТАЦІЯ</t>
  </si>
  <si>
    <t>Теоретичне 
навчання</t>
  </si>
  <si>
    <t>Виконання дипломного проєкту 
(роботи)</t>
  </si>
  <si>
    <t>Назва
 практики</t>
  </si>
  <si>
    <t>Назва навчальної дисципліни</t>
  </si>
  <si>
    <t>Форма випускової атестації (іспит, дипломний проєкт (робота))</t>
  </si>
  <si>
    <t>Бакалаврська кваліфікаційна робота</t>
  </si>
  <si>
    <t>Пропозиції кафедри до каталогу вибіркових дисциплін циклу загальної підготовки</t>
  </si>
  <si>
    <t>Для ОС " бакалавр"</t>
  </si>
  <si>
    <t>Доцент, к.е.н. Забута Н.В.</t>
  </si>
  <si>
    <t>Пропозиції кафедри до каталогу вибіркових дисциплін циклу професійної підготовки</t>
  </si>
  <si>
    <t>Для ОС "бакалавр"</t>
  </si>
  <si>
    <t xml:space="preserve">______________Н.В. Нечипорук </t>
  </si>
  <si>
    <t xml:space="preserve">Директор Інституту </t>
  </si>
  <si>
    <t xml:space="preserve">Завідувач кафедри </t>
  </si>
  <si>
    <t xml:space="preserve">фінансів та обліку </t>
  </si>
  <si>
    <t>https://vo.uu.edu.ua/course/view.php?id=18</t>
  </si>
  <si>
    <t>https://vo.uu.edu.ua/course/view.php?id=27</t>
  </si>
  <si>
    <t>https://vo.uu.edu.ua/course/view.php?id=12408</t>
  </si>
  <si>
    <t>Економіка праці та соціально-трудові відносини</t>
  </si>
  <si>
    <t>к.е.н.,ст.н.с. Лавриненко Л.М.</t>
  </si>
  <si>
    <t>ВК 1.4</t>
  </si>
  <si>
    <t xml:space="preserve">Фінансова діяльність субєктів господарювання </t>
  </si>
  <si>
    <t>https://vo.uu.edu.ua/course/view.php?id=185</t>
  </si>
  <si>
    <t>Фінансова діяльність суб’єктів господарювання</t>
  </si>
  <si>
    <t>Доцент Рудюк Л.В.</t>
  </si>
  <si>
    <t>https://vo.uu.edu.ua/course/view.php?id=218</t>
  </si>
  <si>
    <t>Захист</t>
  </si>
  <si>
    <t>"28" квітня 2022 року</t>
  </si>
  <si>
    <t>протокол № 3</t>
  </si>
  <si>
    <t>від "28" квітня 2022 року</t>
  </si>
  <si>
    <t>ВК 2.8</t>
  </si>
  <si>
    <t>"28"  квітня 2022 р.</t>
  </si>
  <si>
    <t xml:space="preserve">https://ab.uu.edu.ua/edu-discipline/regionalna_ekonomika </t>
  </si>
  <si>
    <t>https://ab.uu.edu.ua/edu-discipline/ekonomichnii_analiz</t>
  </si>
  <si>
    <t>Економіка праці та соціально - трудові відносини</t>
  </si>
  <si>
    <t>Публічні закупівлі</t>
  </si>
  <si>
    <t xml:space="preserve">Кафедра управління та адміністрування </t>
  </si>
  <si>
    <t>https://vo.uu.edu.ua/enrol/index.php?id=13660</t>
  </si>
  <si>
    <t>https://ab.uu.edu.ua/edu-discipline/zovnishnoekonomichna_diyalnist_pidpriemstva</t>
  </si>
  <si>
    <r>
      <t>Завідувач каф</t>
    </r>
    <r>
      <rPr>
        <u val="single"/>
        <sz val="11"/>
        <color indexed="10"/>
        <rFont val="Times New Roman"/>
        <family val="1"/>
      </rPr>
      <t>е</t>
    </r>
    <r>
      <rPr>
        <u val="single"/>
        <sz val="11"/>
        <color indexed="18"/>
        <rFont val="Times New Roman"/>
        <family val="1"/>
      </rPr>
      <t>дри управліня та адміністрування, проф, д.е.н. Дубас Р.Г.</t>
    </r>
  </si>
  <si>
    <t xml:space="preserve">Бюджетна система </t>
  </si>
  <si>
    <t>https://ab.uu.edu.ua/edu-discipline/byudzhetna_sistema</t>
  </si>
  <si>
    <t xml:space="preserve">Податкова система </t>
  </si>
  <si>
    <t>https://ab.uu.edu.ua/edu-discipline/podatkova_sistema</t>
  </si>
  <si>
    <t xml:space="preserve">Етика бізнесу </t>
  </si>
  <si>
    <t>https://vo.uu.edu.ua/enrol/index.php?id=14012</t>
  </si>
  <si>
    <t xml:space="preserve">https://ab.uu.edu.ua/edu-discipline/etika_biznesu </t>
  </si>
  <si>
    <r>
      <t xml:space="preserve">Центральний банк і грошово-кредитна </t>
    </r>
    <r>
      <rPr>
        <sz val="11"/>
        <color indexed="10"/>
        <rFont val="Times New Roman"/>
        <family val="1"/>
      </rPr>
      <t>політика</t>
    </r>
  </si>
  <si>
    <t>https://ab.uu.edu.ua/edu-discipline/vnutrishnogospodarskii_kontrol</t>
  </si>
  <si>
    <r>
      <t>Аналіз інвестиційних про</t>
    </r>
    <r>
      <rPr>
        <sz val="11"/>
        <color indexed="10"/>
        <rFont val="Times New Roman"/>
        <family val="1"/>
      </rPr>
      <t>є</t>
    </r>
    <r>
      <rPr>
        <sz val="11"/>
        <rFont val="Times New Roman"/>
        <family val="1"/>
      </rPr>
      <t xml:space="preserve">ктів </t>
    </r>
  </si>
  <si>
    <t>Білоцерківський інститут економіки та управління</t>
  </si>
  <si>
    <t>Директор Білоцерківського  інституту</t>
  </si>
  <si>
    <t>економіки та управління</t>
  </si>
  <si>
    <t xml:space="preserve">______________ Я.В. Новак      </t>
  </si>
  <si>
    <t>"____"  _____________ 2022 р.</t>
  </si>
  <si>
    <t>Завідувач кафедри інформаційної аналітики,</t>
  </si>
  <si>
    <t xml:space="preserve"> фінансів, банківської справи та страхування</t>
  </si>
  <si>
    <t>______________ І.Г. Романченко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</si>
</sst>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10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5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8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8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51"/>
      <name val="Times New Roman"/>
      <family val="1"/>
    </font>
    <font>
      <b/>
      <sz val="12"/>
      <color indexed="18"/>
      <name val="Times New Roman"/>
      <family val="1"/>
    </font>
    <font>
      <b/>
      <sz val="11"/>
      <color indexed="51"/>
      <name val="Times New Roman"/>
      <family val="1"/>
    </font>
    <font>
      <b/>
      <sz val="12"/>
      <color indexed="51"/>
      <name val="Times New Roman"/>
      <family val="1"/>
    </font>
    <font>
      <u val="single"/>
      <sz val="10"/>
      <color indexed="18"/>
      <name val="Times New Roman"/>
      <family val="1"/>
    </font>
    <font>
      <sz val="10"/>
      <color indexed="51"/>
      <name val="Times New Roman"/>
      <family val="1"/>
    </font>
    <font>
      <b/>
      <sz val="11"/>
      <color indexed="18"/>
      <name val="Times New Roman Cyr"/>
      <family val="0"/>
    </font>
    <font>
      <u val="single"/>
      <sz val="12"/>
      <color indexed="1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26"/>
      </right>
      <top style="medium"/>
      <bottom style="thin"/>
    </border>
    <border>
      <left style="thin">
        <color indexed="26"/>
      </left>
      <right style="thin">
        <color indexed="26"/>
      </right>
      <top style="medium"/>
      <bottom style="thin"/>
    </border>
    <border>
      <left style="thin">
        <color indexed="26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0" fillId="0" borderId="0">
      <alignment/>
      <protection/>
    </xf>
    <xf numFmtId="0" fontId="86" fillId="0" borderId="0">
      <alignment/>
      <protection/>
    </xf>
    <xf numFmtId="0" fontId="94" fillId="0" borderId="6" applyNumberFormat="0" applyFill="0" applyAlignment="0" applyProtection="0"/>
    <xf numFmtId="0" fontId="95" fillId="28" borderId="7" applyNumberFormat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8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1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9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0" fillId="0" borderId="19" xfId="0" applyFont="1" applyFill="1" applyBorder="1" applyAlignment="1" applyProtection="1">
      <alignment vertical="center" wrapText="1"/>
      <protection locked="0"/>
    </xf>
    <xf numFmtId="0" fontId="35" fillId="0" borderId="10" xfId="0" applyFont="1" applyFill="1" applyBorder="1" applyAlignment="1">
      <alignment horizontal="center" vertical="center"/>
    </xf>
    <xf numFmtId="0" fontId="63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right" vertical="center"/>
    </xf>
    <xf numFmtId="0" fontId="32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4" fillId="0" borderId="0" xfId="49" applyFont="1" applyFill="1">
      <alignment/>
      <protection/>
    </xf>
    <xf numFmtId="0" fontId="26" fillId="0" borderId="0" xfId="49" applyFont="1" applyFill="1">
      <alignment/>
      <protection/>
    </xf>
    <xf numFmtId="0" fontId="33" fillId="0" borderId="0" xfId="49" applyFont="1" applyFill="1">
      <alignment/>
      <protection/>
    </xf>
    <xf numFmtId="2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64" fillId="0" borderId="0" xfId="42" applyFont="1" applyFill="1" applyBorder="1" applyAlignment="1" applyProtection="1">
      <alignment vertical="center" wrapText="1"/>
      <protection/>
    </xf>
    <xf numFmtId="0" fontId="64" fillId="0" borderId="0" xfId="42" applyFont="1" applyFill="1" applyBorder="1" applyAlignment="1" applyProtection="1">
      <alignment horizontal="left" vertical="center" wrapText="1"/>
      <protection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1" fontId="29" fillId="0" borderId="10" xfId="0" applyNumberFormat="1" applyFont="1" applyFill="1" applyBorder="1" applyAlignment="1">
      <alignment horizontal="center" vertical="center"/>
    </xf>
    <xf numFmtId="1" fontId="58" fillId="0" borderId="52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Alignment="1">
      <alignment vertical="center"/>
    </xf>
    <xf numFmtId="0" fontId="58" fillId="0" borderId="24" xfId="0" applyNumberFormat="1" applyFont="1" applyFill="1" applyBorder="1" applyAlignment="1" applyProtection="1">
      <alignment horizontal="center" vertical="center"/>
      <protection locked="0"/>
    </xf>
    <xf numFmtId="0" fontId="35" fillId="0" borderId="24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>
      <alignment horizontal="left" vertical="center"/>
    </xf>
    <xf numFmtId="2" fontId="60" fillId="0" borderId="59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47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vertical="center"/>
    </xf>
    <xf numFmtId="1" fontId="29" fillId="0" borderId="10" xfId="0" applyNumberFormat="1" applyFont="1" applyFill="1" applyBorder="1" applyAlignment="1">
      <alignment horizontal="right" vertical="center"/>
    </xf>
    <xf numFmtId="0" fontId="29" fillId="0" borderId="27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49" applyFont="1" applyFill="1" applyAlignment="1">
      <alignment horizontal="left" vertical="top"/>
      <protection/>
    </xf>
    <xf numFmtId="0" fontId="24" fillId="0" borderId="0" xfId="0" applyFont="1" applyFill="1" applyBorder="1" applyAlignment="1">
      <alignment horizontal="left" vertical="center"/>
    </xf>
    <xf numFmtId="0" fontId="24" fillId="0" borderId="0" xfId="49" applyFont="1" applyFill="1" applyAlignment="1">
      <alignment/>
      <protection/>
    </xf>
    <xf numFmtId="0" fontId="24" fillId="0" borderId="0" xfId="0" applyFont="1" applyFill="1" applyAlignment="1">
      <alignment horizontal="center" vertical="center"/>
    </xf>
    <xf numFmtId="0" fontId="28" fillId="0" borderId="0" xfId="49" applyFont="1" applyFill="1" applyAlignment="1">
      <alignment horizontal="left"/>
      <protection/>
    </xf>
    <xf numFmtId="0" fontId="24" fillId="0" borderId="0" xfId="49" applyFont="1" applyFill="1" applyBorder="1">
      <alignment/>
      <protection/>
    </xf>
    <xf numFmtId="0" fontId="28" fillId="0" borderId="0" xfId="49" applyFont="1" applyFill="1" applyBorder="1" applyAlignment="1">
      <alignment horizontal="center" vertical="top" wrapText="1"/>
      <protection/>
    </xf>
    <xf numFmtId="0" fontId="48" fillId="0" borderId="0" xfId="49" applyFont="1" applyFill="1" applyBorder="1" applyAlignment="1">
      <alignment horizontal="center" vertical="top" wrapText="1"/>
      <protection/>
    </xf>
    <xf numFmtId="0" fontId="24" fillId="0" borderId="0" xfId="49" applyFont="1" applyFill="1" applyAlignment="1">
      <alignment horizontal="left"/>
      <protection/>
    </xf>
    <xf numFmtId="0" fontId="24" fillId="0" borderId="0" xfId="49" applyFont="1" applyFill="1" applyAlignment="1">
      <alignment horizontal="left" vertical="center"/>
      <protection/>
    </xf>
    <xf numFmtId="0" fontId="34" fillId="0" borderId="0" xfId="49" applyFont="1" applyFill="1">
      <alignment/>
      <protection/>
    </xf>
    <xf numFmtId="0" fontId="24" fillId="0" borderId="0" xfId="49" applyFont="1" applyFill="1" applyAlignment="1">
      <alignment vertical="center"/>
      <protection/>
    </xf>
    <xf numFmtId="0" fontId="50" fillId="0" borderId="26" xfId="55" applyFont="1" applyFill="1" applyBorder="1" applyAlignment="1">
      <alignment horizontal="centerContinuous"/>
      <protection/>
    </xf>
    <xf numFmtId="0" fontId="50" fillId="0" borderId="27" xfId="55" applyFont="1" applyFill="1" applyBorder="1" applyAlignment="1">
      <alignment horizontal="centerContinuous"/>
      <protection/>
    </xf>
    <xf numFmtId="0" fontId="50" fillId="0" borderId="60" xfId="55" applyFont="1" applyFill="1" applyBorder="1" applyAlignment="1">
      <alignment horizontal="centerContinuous"/>
      <protection/>
    </xf>
    <xf numFmtId="0" fontId="50" fillId="0" borderId="48" xfId="55" applyFont="1" applyFill="1" applyBorder="1" applyAlignment="1">
      <alignment horizontal="centerContinuous"/>
      <protection/>
    </xf>
    <xf numFmtId="0" fontId="50" fillId="0" borderId="34" xfId="55" applyFont="1" applyFill="1" applyBorder="1" applyAlignment="1">
      <alignment horizontal="centerContinuous"/>
      <protection/>
    </xf>
    <xf numFmtId="0" fontId="24" fillId="0" borderId="61" xfId="49" applyFont="1" applyFill="1" applyBorder="1" applyAlignment="1">
      <alignment horizontal="centerContinuous"/>
      <protection/>
    </xf>
    <xf numFmtId="0" fontId="24" fillId="0" borderId="57" xfId="49" applyFont="1" applyFill="1" applyBorder="1" applyAlignment="1">
      <alignment horizontal="centerContinuous"/>
      <protection/>
    </xf>
    <xf numFmtId="0" fontId="24" fillId="0" borderId="62" xfId="49" applyFont="1" applyFill="1" applyBorder="1" applyAlignment="1">
      <alignment horizontal="centerContinuous"/>
      <protection/>
    </xf>
    <xf numFmtId="0" fontId="50" fillId="0" borderId="63" xfId="49" applyFont="1" applyFill="1" applyBorder="1" applyAlignment="1">
      <alignment horizontal="left"/>
      <protection/>
    </xf>
    <xf numFmtId="0" fontId="23" fillId="0" borderId="63" xfId="49" applyFont="1" applyFill="1" applyBorder="1" applyAlignment="1">
      <alignment horizontal="center"/>
      <protection/>
    </xf>
    <xf numFmtId="0" fontId="26" fillId="0" borderId="0" xfId="49" applyFont="1" applyFill="1" applyAlignment="1">
      <alignment horizontal="center" vertical="center"/>
      <protection/>
    </xf>
    <xf numFmtId="0" fontId="26" fillId="0" borderId="0" xfId="49" applyFont="1" applyFill="1" applyBorder="1">
      <alignment/>
      <protection/>
    </xf>
    <xf numFmtId="0" fontId="50" fillId="0" borderId="45" xfId="49" applyFont="1" applyFill="1" applyBorder="1" applyAlignment="1">
      <alignment horizontal="center" vertical="center" textRotation="90" wrapText="1"/>
      <protection/>
    </xf>
    <xf numFmtId="0" fontId="50" fillId="0" borderId="0" xfId="49" applyFont="1" applyFill="1" applyBorder="1" applyAlignment="1">
      <alignment horizontal="center" vertical="center" textRotation="90" wrapText="1"/>
      <protection/>
    </xf>
    <xf numFmtId="0" fontId="50" fillId="0" borderId="47" xfId="49" applyFont="1" applyFill="1" applyBorder="1" applyAlignment="1">
      <alignment horizontal="center" vertical="center"/>
      <protection/>
    </xf>
    <xf numFmtId="0" fontId="50" fillId="0" borderId="0" xfId="49" applyFont="1" applyFill="1" applyBorder="1" applyAlignment="1">
      <alignment horizontal="center"/>
      <protection/>
    </xf>
    <xf numFmtId="0" fontId="50" fillId="0" borderId="64" xfId="49" applyFont="1" applyFill="1" applyBorder="1" applyAlignment="1">
      <alignment horizontal="center" vertical="center"/>
      <protection/>
    </xf>
    <xf numFmtId="0" fontId="50" fillId="0" borderId="65" xfId="49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29" fillId="0" borderId="24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 wrapText="1"/>
    </xf>
    <xf numFmtId="0" fontId="56" fillId="0" borderId="41" xfId="42" applyFont="1" applyFill="1" applyBorder="1" applyAlignment="1" applyProtection="1">
      <alignment horizontal="left" vertical="center" wrapText="1"/>
      <protection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56" fillId="0" borderId="33" xfId="42" applyFont="1" applyFill="1" applyBorder="1" applyAlignment="1" applyProtection="1">
      <alignment horizontal="left" vertical="center" wrapText="1"/>
      <protection/>
    </xf>
    <xf numFmtId="0" fontId="56" fillId="0" borderId="24" xfId="42" applyFont="1" applyFill="1" applyBorder="1" applyAlignment="1" applyProtection="1">
      <alignment vertical="center" wrapText="1"/>
      <protection/>
    </xf>
    <xf numFmtId="0" fontId="29" fillId="0" borderId="42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 wrapText="1"/>
    </xf>
    <xf numFmtId="0" fontId="56" fillId="0" borderId="42" xfId="42" applyFont="1" applyFill="1" applyBorder="1" applyAlignment="1" applyProtection="1">
      <alignment vertical="center" wrapText="1"/>
      <protection/>
    </xf>
    <xf numFmtId="0" fontId="5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Alignment="1">
      <alignment/>
    </xf>
    <xf numFmtId="9" fontId="23" fillId="0" borderId="0" xfId="6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1" fontId="35" fillId="0" borderId="24" xfId="0" applyNumberFormat="1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/>
    </xf>
    <xf numFmtId="1" fontId="35" fillId="0" borderId="19" xfId="0" applyNumberFormat="1" applyFont="1" applyFill="1" applyBorder="1" applyAlignment="1">
      <alignment horizontal="center" vertical="center"/>
    </xf>
    <xf numFmtId="1" fontId="58" fillId="0" borderId="52" xfId="0" applyNumberFormat="1" applyFont="1" applyFill="1" applyBorder="1" applyAlignment="1">
      <alignment horizontal="center" vertical="center"/>
    </xf>
    <xf numFmtId="1" fontId="35" fillId="0" borderId="43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 applyProtection="1">
      <alignment horizontal="left" vertical="center" wrapText="1"/>
      <protection locked="0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 wrapText="1"/>
    </xf>
    <xf numFmtId="0" fontId="24" fillId="0" borderId="48" xfId="50" applyFont="1" applyFill="1" applyBorder="1" applyAlignment="1">
      <alignment horizontal="center" vertical="center"/>
      <protection/>
    </xf>
    <xf numFmtId="0" fontId="24" fillId="0" borderId="27" xfId="5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29" fillId="0" borderId="42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50" fillId="0" borderId="37" xfId="55" applyFont="1" applyFill="1" applyBorder="1" applyAlignment="1">
      <alignment horizontal="center"/>
      <protection/>
    </xf>
    <xf numFmtId="0" fontId="24" fillId="0" borderId="24" xfId="50" applyFont="1" applyFill="1" applyBorder="1" applyAlignment="1">
      <alignment horizontal="center" vertical="center"/>
      <protection/>
    </xf>
    <xf numFmtId="0" fontId="24" fillId="0" borderId="52" xfId="50" applyFont="1" applyFill="1" applyBorder="1" applyAlignment="1">
      <alignment horizontal="center" vertical="center"/>
      <protection/>
    </xf>
    <xf numFmtId="0" fontId="24" fillId="0" borderId="59" xfId="50" applyFont="1" applyFill="1" applyBorder="1" applyAlignment="1">
      <alignment horizontal="center" vertical="center"/>
      <protection/>
    </xf>
    <xf numFmtId="0" fontId="24" fillId="0" borderId="41" xfId="50" applyFont="1" applyFill="1" applyBorder="1" applyAlignment="1">
      <alignment horizontal="center" vertical="center"/>
      <protection/>
    </xf>
    <xf numFmtId="0" fontId="24" fillId="0" borderId="13" xfId="50" applyFont="1" applyFill="1" applyBorder="1" applyAlignment="1">
      <alignment horizontal="center" vertical="center"/>
      <protection/>
    </xf>
    <xf numFmtId="0" fontId="24" fillId="0" borderId="60" xfId="50" applyFont="1" applyFill="1" applyBorder="1" applyAlignment="1">
      <alignment horizontal="center" vertical="center"/>
      <protection/>
    </xf>
    <xf numFmtId="0" fontId="24" fillId="0" borderId="34" xfId="50" applyFont="1" applyFill="1" applyBorder="1" applyAlignment="1">
      <alignment horizontal="center" vertical="center"/>
      <protection/>
    </xf>
    <xf numFmtId="0" fontId="24" fillId="0" borderId="26" xfId="50" applyFont="1" applyFill="1" applyBorder="1" applyAlignment="1">
      <alignment horizontal="center" vertical="center"/>
      <protection/>
    </xf>
    <xf numFmtId="0" fontId="29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 applyProtection="1">
      <alignment horizontal="left" vertical="center" wrapText="1"/>
      <protection locked="0"/>
    </xf>
    <xf numFmtId="0" fontId="42" fillId="0" borderId="2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 applyProtection="1">
      <alignment vertical="center" wrapText="1"/>
      <protection locked="0"/>
    </xf>
    <xf numFmtId="0" fontId="60" fillId="0" borderId="67" xfId="0" applyFont="1" applyFill="1" applyBorder="1" applyAlignment="1">
      <alignment horizontal="center" vertical="center"/>
    </xf>
    <xf numFmtId="0" fontId="62" fillId="0" borderId="61" xfId="0" applyFont="1" applyFill="1" applyBorder="1" applyAlignment="1" applyProtection="1">
      <alignment horizontal="center" vertical="center"/>
      <protection locked="0"/>
    </xf>
    <xf numFmtId="0" fontId="60" fillId="0" borderId="68" xfId="0" applyFont="1" applyFill="1" applyBorder="1" applyAlignment="1">
      <alignment horizontal="center" vertical="center"/>
    </xf>
    <xf numFmtId="0" fontId="62" fillId="0" borderId="57" xfId="0" applyFont="1" applyFill="1" applyBorder="1" applyAlignment="1" applyProtection="1">
      <alignment horizontal="center" vertical="center"/>
      <protection locked="0"/>
    </xf>
    <xf numFmtId="0" fontId="60" fillId="0" borderId="27" xfId="0" applyFont="1" applyFill="1" applyBorder="1" applyAlignment="1" applyProtection="1">
      <alignment vertical="center" wrapText="1"/>
      <protection locked="0"/>
    </xf>
    <xf numFmtId="0" fontId="60" fillId="0" borderId="27" xfId="0" applyFont="1" applyFill="1" applyBorder="1" applyAlignment="1" applyProtection="1">
      <alignment horizontal="center" vertical="center" wrapText="1"/>
      <protection locked="0"/>
    </xf>
    <xf numFmtId="0" fontId="60" fillId="0" borderId="26" xfId="0" applyFont="1" applyFill="1" applyBorder="1" applyAlignment="1" applyProtection="1">
      <alignment vertical="center" wrapText="1"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>
      <alignment horizontal="left" vertical="center" wrapText="1"/>
    </xf>
    <xf numFmtId="0" fontId="51" fillId="0" borderId="24" xfId="42" applyFont="1" applyFill="1" applyBorder="1" applyAlignment="1" applyProtection="1">
      <alignment horizontal="center" vertical="center" wrapText="1"/>
      <protection/>
    </xf>
    <xf numFmtId="0" fontId="29" fillId="0" borderId="41" xfId="0" applyFont="1" applyFill="1" applyBorder="1" applyAlignment="1">
      <alignment horizontal="left" vertical="center" wrapText="1"/>
    </xf>
    <xf numFmtId="1" fontId="29" fillId="0" borderId="66" xfId="0" applyNumberFormat="1" applyFont="1" applyFill="1" applyBorder="1" applyAlignment="1" applyProtection="1">
      <alignment horizontal="center" vertical="center"/>
      <protection locked="0"/>
    </xf>
    <xf numFmtId="0" fontId="29" fillId="0" borderId="66" xfId="0" applyFont="1" applyFill="1" applyBorder="1" applyAlignment="1">
      <alignment horizontal="left" vertical="center" wrapText="1"/>
    </xf>
    <xf numFmtId="0" fontId="56" fillId="0" borderId="10" xfId="42" applyFont="1" applyFill="1" applyBorder="1" applyAlignment="1" applyProtection="1">
      <alignment horizontal="center" vertical="center" wrapText="1"/>
      <protection/>
    </xf>
    <xf numFmtId="0" fontId="29" fillId="0" borderId="27" xfId="0" applyFont="1" applyFill="1" applyBorder="1" applyAlignment="1" applyProtection="1">
      <alignment horizontal="center" vertical="center"/>
      <protection locked="0"/>
    </xf>
    <xf numFmtId="1" fontId="29" fillId="0" borderId="27" xfId="0" applyNumberFormat="1" applyFont="1" applyFill="1" applyBorder="1" applyAlignment="1">
      <alignment horizontal="center" vertical="center"/>
    </xf>
    <xf numFmtId="1" fontId="29" fillId="0" borderId="27" xfId="0" applyNumberFormat="1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67" fillId="0" borderId="10" xfId="42" applyFont="1" applyFill="1" applyBorder="1" applyAlignment="1" applyProtection="1">
      <alignment horizontal="left" vertical="center" wrapText="1"/>
      <protection/>
    </xf>
    <xf numFmtId="2" fontId="2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>
      <alignment vertical="center" wrapText="1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1" fontId="29" fillId="0" borderId="21" xfId="0" applyNumberFormat="1" applyFont="1" applyFill="1" applyBorder="1" applyAlignment="1">
      <alignment horizontal="center" vertical="center"/>
    </xf>
    <xf numFmtId="1" fontId="29" fillId="0" borderId="21" xfId="0" applyNumberFormat="1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vertical="center"/>
    </xf>
    <xf numFmtId="0" fontId="51" fillId="0" borderId="21" xfId="42" applyFont="1" applyFill="1" applyBorder="1" applyAlignment="1" applyProtection="1">
      <alignment vertical="center" wrapText="1"/>
      <protection/>
    </xf>
    <xf numFmtId="0" fontId="56" fillId="0" borderId="46" xfId="42" applyFont="1" applyFill="1" applyBorder="1" applyAlignment="1" applyProtection="1">
      <alignment horizontal="left" vertical="center" wrapText="1"/>
      <protection/>
    </xf>
    <xf numFmtId="2" fontId="2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1" fontId="29" fillId="0" borderId="24" xfId="0" applyNumberFormat="1" applyFont="1" applyFill="1" applyBorder="1" applyAlignment="1">
      <alignment horizontal="center" vertical="center"/>
    </xf>
    <xf numFmtId="1" fontId="29" fillId="0" borderId="24" xfId="0" applyNumberFormat="1" applyFont="1" applyFill="1" applyBorder="1" applyAlignment="1" applyProtection="1">
      <alignment horizontal="center" vertical="center"/>
      <protection locked="0"/>
    </xf>
    <xf numFmtId="2" fontId="29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1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51" fillId="0" borderId="10" xfId="42" applyFont="1" applyFill="1" applyBorder="1" applyAlignment="1" applyProtection="1">
      <alignment horizontal="center" vertical="center" wrapText="1"/>
      <protection/>
    </xf>
    <xf numFmtId="0" fontId="51" fillId="0" borderId="31" xfId="42" applyFont="1" applyFill="1" applyBorder="1" applyAlignment="1" applyProtection="1">
      <alignment vertical="center" wrapText="1"/>
      <protection/>
    </xf>
    <xf numFmtId="2" fontId="29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2" xfId="0" applyFont="1" applyFill="1" applyBorder="1" applyAlignment="1" applyProtection="1">
      <alignment horizontal="center" vertical="center"/>
      <protection locked="0"/>
    </xf>
    <xf numFmtId="1" fontId="29" fillId="0" borderId="42" xfId="0" applyNumberFormat="1" applyFont="1" applyFill="1" applyBorder="1" applyAlignment="1">
      <alignment horizontal="center" vertical="center"/>
    </xf>
    <xf numFmtId="1" fontId="29" fillId="0" borderId="42" xfId="0" applyNumberFormat="1" applyFont="1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>
      <alignment horizontal="left" vertical="center" wrapText="1"/>
    </xf>
    <xf numFmtId="0" fontId="51" fillId="0" borderId="28" xfId="42" applyFont="1" applyFill="1" applyBorder="1" applyAlignment="1" applyProtection="1">
      <alignment vertical="center" wrapText="1"/>
      <protection/>
    </xf>
    <xf numFmtId="0" fontId="56" fillId="0" borderId="37" xfId="42" applyFont="1" applyFill="1" applyBorder="1" applyAlignment="1" applyProtection="1">
      <alignment horizontal="left" vertical="center" wrapText="1"/>
      <protection/>
    </xf>
    <xf numFmtId="0" fontId="41" fillId="0" borderId="0" xfId="42" applyFont="1" applyFill="1" applyBorder="1" applyAlignment="1" applyProtection="1">
      <alignment vertical="center" wrapText="1"/>
      <protection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51" fillId="0" borderId="0" xfId="42" applyFont="1" applyFill="1" applyAlignment="1" applyProtection="1">
      <alignment/>
      <protection/>
    </xf>
    <xf numFmtId="0" fontId="51" fillId="0" borderId="27" xfId="42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1" fillId="0" borderId="0" xfId="49" applyFont="1" applyFill="1" applyAlignment="1">
      <alignment horizontal="center" vertical="center"/>
      <protection/>
    </xf>
    <xf numFmtId="0" fontId="24" fillId="0" borderId="0" xfId="49" applyFont="1" applyFill="1" applyAlignment="1">
      <alignment vertical="center" wrapText="1"/>
      <protection/>
    </xf>
    <xf numFmtId="0" fontId="43" fillId="0" borderId="0" xfId="49" applyFont="1" applyFill="1" applyAlignment="1">
      <alignment vertical="center" wrapText="1"/>
      <protection/>
    </xf>
    <xf numFmtId="0" fontId="31" fillId="0" borderId="0" xfId="49" applyFont="1" applyFill="1" applyAlignment="1">
      <alignment vertical="center"/>
      <protection/>
    </xf>
    <xf numFmtId="0" fontId="28" fillId="0" borderId="0" xfId="49" applyFont="1" applyFill="1">
      <alignment/>
      <protection/>
    </xf>
    <xf numFmtId="0" fontId="23" fillId="0" borderId="0" xfId="49" applyFont="1" applyFill="1" applyAlignment="1">
      <alignment vertical="center" wrapText="1"/>
      <protection/>
    </xf>
    <xf numFmtId="0" fontId="25" fillId="0" borderId="0" xfId="0" applyFont="1" applyFill="1" applyAlignment="1">
      <alignment/>
    </xf>
    <xf numFmtId="0" fontId="44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left" vertical="center"/>
    </xf>
    <xf numFmtId="0" fontId="47" fillId="0" borderId="0" xfId="49" applyFont="1" applyFill="1">
      <alignment/>
      <protection/>
    </xf>
    <xf numFmtId="0" fontId="24" fillId="0" borderId="28" xfId="49" applyFont="1" applyFill="1" applyBorder="1">
      <alignment/>
      <protection/>
    </xf>
    <xf numFmtId="0" fontId="32" fillId="0" borderId="19" xfId="55" applyFont="1" applyFill="1" applyBorder="1" applyAlignment="1">
      <alignment horizontal="center" vertical="center"/>
      <protection/>
    </xf>
    <xf numFmtId="0" fontId="32" fillId="0" borderId="10" xfId="55" applyFont="1" applyFill="1" applyBorder="1" applyAlignment="1">
      <alignment horizontal="center" vertical="center"/>
      <protection/>
    </xf>
    <xf numFmtId="0" fontId="32" fillId="0" borderId="43" xfId="55" applyFont="1" applyFill="1" applyBorder="1" applyAlignment="1">
      <alignment horizontal="center" vertical="center"/>
      <protection/>
    </xf>
    <xf numFmtId="0" fontId="32" fillId="0" borderId="47" xfId="55" applyFont="1" applyFill="1" applyBorder="1" applyAlignment="1">
      <alignment horizontal="center" vertical="center"/>
      <protection/>
    </xf>
    <xf numFmtId="0" fontId="32" fillId="0" borderId="33" xfId="55" applyFont="1" applyFill="1" applyBorder="1" applyAlignment="1">
      <alignment horizontal="center" vertical="center"/>
      <protection/>
    </xf>
    <xf numFmtId="0" fontId="32" fillId="0" borderId="26" xfId="55" applyFont="1" applyFill="1" applyBorder="1" applyAlignment="1">
      <alignment horizontal="center" vertical="center"/>
      <protection/>
    </xf>
    <xf numFmtId="0" fontId="32" fillId="0" borderId="27" xfId="55" applyFont="1" applyFill="1" applyBorder="1" applyAlignment="1">
      <alignment horizontal="center" vertical="center"/>
      <protection/>
    </xf>
    <xf numFmtId="0" fontId="32" fillId="0" borderId="60" xfId="55" applyFont="1" applyFill="1" applyBorder="1" applyAlignment="1">
      <alignment horizontal="center" vertical="center"/>
      <protection/>
    </xf>
    <xf numFmtId="0" fontId="32" fillId="0" borderId="48" xfId="55" applyFont="1" applyFill="1" applyBorder="1" applyAlignment="1">
      <alignment horizontal="center" vertical="center"/>
      <protection/>
    </xf>
    <xf numFmtId="0" fontId="32" fillId="0" borderId="34" xfId="55" applyFont="1" applyFill="1" applyBorder="1" applyAlignment="1">
      <alignment horizontal="center" vertical="center"/>
      <protection/>
    </xf>
    <xf numFmtId="0" fontId="24" fillId="0" borderId="70" xfId="50" applyFont="1" applyFill="1" applyBorder="1">
      <alignment/>
      <protection/>
    </xf>
    <xf numFmtId="0" fontId="24" fillId="0" borderId="33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Continuous" vertical="center"/>
    </xf>
    <xf numFmtId="0" fontId="28" fillId="0" borderId="66" xfId="0" applyFont="1" applyFill="1" applyBorder="1" applyAlignment="1">
      <alignment horizontal="centerContinuous" vertical="center"/>
    </xf>
    <xf numFmtId="0" fontId="28" fillId="0" borderId="71" xfId="0" applyFont="1" applyFill="1" applyBorder="1" applyAlignment="1">
      <alignment horizontal="centerContinuous" vertical="center"/>
    </xf>
    <xf numFmtId="0" fontId="28" fillId="0" borderId="72" xfId="0" applyFont="1" applyFill="1" applyBorder="1" applyAlignment="1">
      <alignment horizontal="centerContinuous" vertical="center"/>
    </xf>
    <xf numFmtId="0" fontId="28" fillId="0" borderId="73" xfId="0" applyFont="1" applyFill="1" applyBorder="1" applyAlignment="1">
      <alignment horizontal="centerContinuous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59" fillId="0" borderId="0" xfId="0" applyFont="1" applyFill="1" applyAlignment="1">
      <alignment/>
    </xf>
    <xf numFmtId="2" fontId="58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24" xfId="0" applyFont="1" applyFill="1" applyBorder="1" applyAlignment="1" applyProtection="1">
      <alignment vertical="center" wrapText="1"/>
      <protection locked="0"/>
    </xf>
    <xf numFmtId="0" fontId="35" fillId="0" borderId="24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1" fontId="58" fillId="0" borderId="13" xfId="0" applyNumberFormat="1" applyFont="1" applyFill="1" applyBorder="1" applyAlignment="1">
      <alignment horizontal="center" vertical="center"/>
    </xf>
    <xf numFmtId="1" fontId="58" fillId="0" borderId="24" xfId="0" applyNumberFormat="1" applyFont="1" applyFill="1" applyBorder="1" applyAlignment="1" applyProtection="1">
      <alignment horizontal="center" vertical="center"/>
      <protection locked="0"/>
    </xf>
    <xf numFmtId="1" fontId="58" fillId="0" borderId="58" xfId="0" applyNumberFormat="1" applyFont="1" applyFill="1" applyBorder="1" applyAlignment="1" applyProtection="1">
      <alignment horizontal="center" vertical="center"/>
      <protection locked="0"/>
    </xf>
    <xf numFmtId="0" fontId="35" fillId="0" borderId="41" xfId="0" applyFont="1" applyFill="1" applyBorder="1" applyAlignment="1">
      <alignment horizontal="center" vertical="center"/>
    </xf>
    <xf numFmtId="2" fontId="58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left" vertical="center" wrapText="1"/>
      <protection locked="0"/>
    </xf>
    <xf numFmtId="0" fontId="58" fillId="0" borderId="43" xfId="0" applyFont="1" applyFill="1" applyBorder="1" applyAlignment="1" applyProtection="1">
      <alignment horizontal="center" vertical="center"/>
      <protection locked="0"/>
    </xf>
    <xf numFmtId="0" fontId="35" fillId="0" borderId="57" xfId="0" applyFont="1" applyFill="1" applyBorder="1" applyAlignment="1" applyProtection="1">
      <alignment horizontal="center" vertical="center"/>
      <protection locked="0"/>
    </xf>
    <xf numFmtId="1" fontId="58" fillId="0" borderId="19" xfId="0" applyNumberFormat="1" applyFont="1" applyFill="1" applyBorder="1" applyAlignment="1">
      <alignment horizontal="center" vertical="center"/>
    </xf>
    <xf numFmtId="1" fontId="58" fillId="0" borderId="43" xfId="0" applyNumberFormat="1" applyFont="1" applyFill="1" applyBorder="1" applyAlignment="1" applyProtection="1">
      <alignment horizontal="center" vertical="center"/>
      <protection locked="0"/>
    </xf>
    <xf numFmtId="1" fontId="58" fillId="0" borderId="57" xfId="0" applyNumberFormat="1" applyFont="1" applyFill="1" applyBorder="1" applyAlignment="1" applyProtection="1">
      <alignment horizontal="center" vertical="center"/>
      <protection locked="0"/>
    </xf>
    <xf numFmtId="0" fontId="58" fillId="0" borderId="19" xfId="0" applyFont="1" applyFill="1" applyBorder="1" applyAlignment="1" applyProtection="1">
      <alignment horizontal="center" vertical="center"/>
      <protection locked="0"/>
    </xf>
    <xf numFmtId="0" fontId="58" fillId="0" borderId="33" xfId="0" applyFont="1" applyFill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vertical="center" wrapText="1"/>
      <protection locked="0"/>
    </xf>
    <xf numFmtId="2" fontId="58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NumberFormat="1" applyFont="1" applyFill="1" applyBorder="1" applyAlignment="1" applyProtection="1">
      <alignment vertical="center" wrapText="1"/>
      <protection locked="0"/>
    </xf>
    <xf numFmtId="2" fontId="58" fillId="0" borderId="75" xfId="0" applyNumberFormat="1" applyFont="1" applyFill="1" applyBorder="1" applyAlignment="1" applyProtection="1">
      <alignment horizontal="center" vertical="center" wrapText="1"/>
      <protection locked="0"/>
    </xf>
    <xf numFmtId="184" fontId="35" fillId="0" borderId="65" xfId="0" applyNumberFormat="1" applyFont="1" applyFill="1" applyBorder="1" applyAlignment="1">
      <alignment horizontal="center" vertical="center"/>
    </xf>
    <xf numFmtId="0" fontId="35" fillId="0" borderId="76" xfId="0" applyFont="1" applyFill="1" applyBorder="1" applyAlignment="1" applyProtection="1">
      <alignment horizontal="right" vertical="center" wrapText="1"/>
      <protection locked="0"/>
    </xf>
    <xf numFmtId="0" fontId="35" fillId="0" borderId="76" xfId="0" applyFont="1" applyFill="1" applyBorder="1" applyAlignment="1">
      <alignment horizontal="center" vertical="center"/>
    </xf>
    <xf numFmtId="1" fontId="35" fillId="0" borderId="49" xfId="0" applyNumberFormat="1" applyFont="1" applyFill="1" applyBorder="1" applyAlignment="1">
      <alignment horizontal="center" vertical="center"/>
    </xf>
    <xf numFmtId="1" fontId="35" fillId="0" borderId="65" xfId="0" applyNumberFormat="1" applyFont="1" applyFill="1" applyBorder="1" applyAlignment="1">
      <alignment horizontal="center" vertical="center"/>
    </xf>
    <xf numFmtId="1" fontId="35" fillId="0" borderId="76" xfId="0" applyNumberFormat="1" applyFont="1" applyFill="1" applyBorder="1" applyAlignment="1">
      <alignment horizontal="center" vertical="center"/>
    </xf>
    <xf numFmtId="1" fontId="35" fillId="0" borderId="77" xfId="0" applyNumberFormat="1" applyFont="1" applyFill="1" applyBorder="1" applyAlignment="1">
      <alignment horizontal="center" vertical="center"/>
    </xf>
    <xf numFmtId="1" fontId="35" fillId="0" borderId="78" xfId="0" applyNumberFormat="1" applyFont="1" applyFill="1" applyBorder="1" applyAlignment="1">
      <alignment horizontal="center" vertical="center"/>
    </xf>
    <xf numFmtId="0" fontId="36" fillId="0" borderId="79" xfId="0" applyFont="1" applyFill="1" applyBorder="1" applyAlignment="1">
      <alignment vertical="center"/>
    </xf>
    <xf numFmtId="0" fontId="36" fillId="0" borderId="80" xfId="0" applyFont="1" applyFill="1" applyBorder="1" applyAlignment="1">
      <alignment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80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1" fontId="60" fillId="0" borderId="13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1" fontId="60" fillId="0" borderId="24" xfId="0" applyNumberFormat="1" applyFont="1" applyFill="1" applyBorder="1" applyAlignment="1" applyProtection="1">
      <alignment horizontal="center" vertical="center"/>
      <protection locked="0"/>
    </xf>
    <xf numFmtId="1" fontId="60" fillId="0" borderId="52" xfId="0" applyNumberFormat="1" applyFont="1" applyFill="1" applyBorder="1" applyAlignment="1" applyProtection="1">
      <alignment horizontal="center" vertical="center"/>
      <protection locked="0"/>
    </xf>
    <xf numFmtId="1" fontId="60" fillId="0" borderId="57" xfId="0" applyNumberFormat="1" applyFont="1" applyFill="1" applyBorder="1" applyAlignment="1" applyProtection="1">
      <alignment horizontal="center" vertical="center"/>
      <protection locked="0"/>
    </xf>
    <xf numFmtId="0" fontId="60" fillId="0" borderId="33" xfId="0" applyFont="1" applyFill="1" applyBorder="1" applyAlignment="1" applyProtection="1">
      <alignment horizontal="center" vertical="center" wrapText="1"/>
      <protection locked="0"/>
    </xf>
    <xf numFmtId="1" fontId="60" fillId="0" borderId="19" xfId="0" applyNumberFormat="1" applyFont="1" applyFill="1" applyBorder="1" applyAlignment="1">
      <alignment horizontal="center" vertical="center"/>
    </xf>
    <xf numFmtId="1" fontId="60" fillId="0" borderId="10" xfId="0" applyNumberFormat="1" applyFont="1" applyFill="1" applyBorder="1" applyAlignment="1" applyProtection="1">
      <alignment horizontal="center" vertical="center"/>
      <protection locked="0"/>
    </xf>
    <xf numFmtId="1" fontId="60" fillId="0" borderId="43" xfId="0" applyNumberFormat="1" applyFont="1" applyFill="1" applyBorder="1" applyAlignment="1" applyProtection="1">
      <alignment horizontal="center" vertical="center"/>
      <protection locked="0"/>
    </xf>
    <xf numFmtId="2" fontId="60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34" xfId="0" applyFont="1" applyFill="1" applyBorder="1" applyAlignment="1" applyProtection="1">
      <alignment horizontal="center" vertical="center" wrapText="1"/>
      <protection locked="0"/>
    </xf>
    <xf numFmtId="184" fontId="25" fillId="0" borderId="65" xfId="0" applyNumberFormat="1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1" fontId="25" fillId="0" borderId="49" xfId="0" applyNumberFormat="1" applyFont="1" applyFill="1" applyBorder="1" applyAlignment="1">
      <alignment horizontal="center" vertical="center"/>
    </xf>
    <xf numFmtId="1" fontId="25" fillId="0" borderId="65" xfId="0" applyNumberFormat="1" applyFont="1" applyFill="1" applyBorder="1" applyAlignment="1">
      <alignment horizontal="center" vertical="center"/>
    </xf>
    <xf numFmtId="1" fontId="25" fillId="0" borderId="76" xfId="0" applyNumberFormat="1" applyFont="1" applyFill="1" applyBorder="1" applyAlignment="1">
      <alignment horizontal="center" vertical="center"/>
    </xf>
    <xf numFmtId="1" fontId="25" fillId="0" borderId="77" xfId="0" applyNumberFormat="1" applyFont="1" applyFill="1" applyBorder="1" applyAlignment="1">
      <alignment horizontal="center" vertical="center"/>
    </xf>
    <xf numFmtId="1" fontId="25" fillId="0" borderId="7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35" fillId="0" borderId="76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vertical="center" wrapText="1"/>
    </xf>
    <xf numFmtId="0" fontId="58" fillId="0" borderId="24" xfId="0" applyFont="1" applyFill="1" applyBorder="1" applyAlignment="1" applyProtection="1">
      <alignment horizontal="center" vertical="center"/>
      <protection locked="0"/>
    </xf>
    <xf numFmtId="0" fontId="58" fillId="0" borderId="52" xfId="0" applyFont="1" applyFill="1" applyBorder="1" applyAlignment="1">
      <alignment horizontal="center" vertical="center"/>
    </xf>
    <xf numFmtId="1" fontId="58" fillId="0" borderId="24" xfId="0" applyNumberFormat="1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2" fontId="5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43" xfId="0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82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 wrapText="1"/>
    </xf>
    <xf numFmtId="0" fontId="58" fillId="0" borderId="59" xfId="0" applyFont="1" applyFill="1" applyBorder="1" applyAlignment="1">
      <alignment horizontal="center" vertical="center" wrapText="1"/>
    </xf>
    <xf numFmtId="1" fontId="66" fillId="0" borderId="57" xfId="0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  <xf numFmtId="0" fontId="58" fillId="0" borderId="66" xfId="0" applyFont="1" applyFill="1" applyBorder="1" applyAlignment="1">
      <alignment vertical="center" wrapText="1"/>
    </xf>
    <xf numFmtId="0" fontId="58" fillId="0" borderId="6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2" fontId="5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27" xfId="0" applyFont="1" applyFill="1" applyBorder="1" applyAlignment="1">
      <alignment vertical="center" wrapText="1"/>
    </xf>
    <xf numFmtId="0" fontId="58" fillId="0" borderId="27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vertical="center"/>
    </xf>
    <xf numFmtId="0" fontId="35" fillId="0" borderId="62" xfId="0" applyFont="1" applyFill="1" applyBorder="1" applyAlignment="1" applyProtection="1">
      <alignment horizontal="center" vertical="center" wrapText="1"/>
      <protection locked="0"/>
    </xf>
    <xf numFmtId="1" fontId="58" fillId="0" borderId="26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58" fillId="0" borderId="27" xfId="0" applyNumberFormat="1" applyFont="1" applyFill="1" applyBorder="1" applyAlignment="1">
      <alignment horizontal="center" vertical="center"/>
    </xf>
    <xf numFmtId="1" fontId="58" fillId="0" borderId="25" xfId="0" applyNumberFormat="1" applyFont="1" applyFill="1" applyBorder="1" applyAlignment="1" applyProtection="1">
      <alignment horizontal="center" vertical="center"/>
      <protection locked="0"/>
    </xf>
    <xf numFmtId="1" fontId="58" fillId="0" borderId="62" xfId="0" applyNumberFormat="1" applyFont="1" applyFill="1" applyBorder="1" applyAlignment="1" applyProtection="1">
      <alignment horizontal="center" vertical="center"/>
      <protection locked="0"/>
    </xf>
    <xf numFmtId="0" fontId="58" fillId="0" borderId="26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59" xfId="0" applyFont="1" applyFill="1" applyBorder="1" applyAlignment="1" applyProtection="1">
      <alignment horizontal="center" vertical="center"/>
      <protection locked="0"/>
    </xf>
    <xf numFmtId="0" fontId="58" fillId="0" borderId="24" xfId="0" applyFont="1" applyFill="1" applyBorder="1" applyAlignment="1" applyProtection="1">
      <alignment horizontal="left" vertical="center" wrapText="1"/>
      <protection locked="0"/>
    </xf>
    <xf numFmtId="0" fontId="58" fillId="0" borderId="47" xfId="0" applyFont="1" applyFill="1" applyBorder="1" applyAlignment="1" applyProtection="1">
      <alignment horizontal="center" vertical="center"/>
      <protection locked="0"/>
    </xf>
    <xf numFmtId="1" fontId="35" fillId="0" borderId="33" xfId="0" applyNumberFormat="1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vertical="center" wrapText="1"/>
    </xf>
    <xf numFmtId="0" fontId="35" fillId="0" borderId="24" xfId="0" applyFont="1" applyFill="1" applyBorder="1" applyAlignment="1">
      <alignment horizontal="left" vertical="center"/>
    </xf>
    <xf numFmtId="0" fontId="61" fillId="0" borderId="57" xfId="0" applyFont="1" applyFill="1" applyBorder="1" applyAlignment="1">
      <alignment horizontal="center" vertical="center" wrapText="1"/>
    </xf>
    <xf numFmtId="1" fontId="35" fillId="0" borderId="49" xfId="0" applyNumberFormat="1" applyFont="1" applyFill="1" applyBorder="1" applyAlignment="1">
      <alignment horizontal="center" vertical="center"/>
    </xf>
    <xf numFmtId="1" fontId="35" fillId="0" borderId="80" xfId="0" applyNumberFormat="1" applyFont="1" applyFill="1" applyBorder="1" applyAlignment="1">
      <alignment horizontal="center" vertical="center"/>
    </xf>
    <xf numFmtId="1" fontId="35" fillId="0" borderId="76" xfId="0" applyNumberFormat="1" applyFont="1" applyFill="1" applyBorder="1" applyAlignment="1">
      <alignment horizontal="center" vertical="center"/>
    </xf>
    <xf numFmtId="1" fontId="35" fillId="0" borderId="78" xfId="0" applyNumberFormat="1" applyFont="1" applyFill="1" applyBorder="1" applyAlignment="1">
      <alignment horizontal="center" vertical="center"/>
    </xf>
    <xf numFmtId="0" fontId="62" fillId="0" borderId="76" xfId="0" applyFont="1" applyFill="1" applyBorder="1" applyAlignment="1">
      <alignment horizontal="center" vertical="center"/>
    </xf>
    <xf numFmtId="0" fontId="62" fillId="0" borderId="81" xfId="0" applyFont="1" applyFill="1" applyBorder="1" applyAlignment="1">
      <alignment horizontal="center" vertical="center"/>
    </xf>
    <xf numFmtId="1" fontId="62" fillId="0" borderId="49" xfId="0" applyNumberFormat="1" applyFont="1" applyFill="1" applyBorder="1" applyAlignment="1">
      <alignment horizontal="center" vertical="center"/>
    </xf>
    <xf numFmtId="1" fontId="62" fillId="0" borderId="76" xfId="0" applyNumberFormat="1" applyFont="1" applyFill="1" applyBorder="1" applyAlignment="1">
      <alignment horizontal="center" vertical="center"/>
    </xf>
    <xf numFmtId="1" fontId="62" fillId="0" borderId="80" xfId="0" applyNumberFormat="1" applyFont="1" applyFill="1" applyBorder="1" applyAlignment="1">
      <alignment horizontal="center" vertical="center"/>
    </xf>
    <xf numFmtId="1" fontId="62" fillId="0" borderId="78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0" fillId="0" borderId="24" xfId="0" applyFont="1" applyFill="1" applyBorder="1" applyAlignment="1" applyProtection="1">
      <alignment horizontal="center" vertical="center" wrapText="1"/>
      <protection locked="0"/>
    </xf>
    <xf numFmtId="0" fontId="60" fillId="0" borderId="24" xfId="0" applyFont="1" applyFill="1" applyBorder="1" applyAlignment="1" applyProtection="1">
      <alignment vertical="center" wrapText="1"/>
      <protection locked="0"/>
    </xf>
    <xf numFmtId="0" fontId="60" fillId="0" borderId="52" xfId="0" applyFont="1" applyFill="1" applyBorder="1" applyAlignment="1" applyProtection="1">
      <alignment vertical="center" wrapText="1"/>
      <protection locked="0"/>
    </xf>
    <xf numFmtId="0" fontId="62" fillId="0" borderId="58" xfId="0" applyFont="1" applyFill="1" applyBorder="1" applyAlignment="1" applyProtection="1">
      <alignment horizontal="center" vertical="center" wrapText="1"/>
      <protection locked="0"/>
    </xf>
    <xf numFmtId="1" fontId="60" fillId="0" borderId="13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0" fillId="0" borderId="52" xfId="0" applyFont="1" applyFill="1" applyBorder="1" applyAlignment="1" applyProtection="1">
      <alignment horizontal="center" vertical="center" wrapText="1"/>
      <protection locked="0"/>
    </xf>
    <xf numFmtId="1" fontId="6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Fill="1" applyBorder="1" applyAlignment="1" applyProtection="1">
      <alignment vertical="center" wrapText="1"/>
      <protection locked="0"/>
    </xf>
    <xf numFmtId="0" fontId="55" fillId="0" borderId="24" xfId="0" applyFont="1" applyFill="1" applyBorder="1" applyAlignment="1" applyProtection="1">
      <alignment horizontal="center" vertical="center" wrapText="1"/>
      <protection locked="0"/>
    </xf>
    <xf numFmtId="0" fontId="55" fillId="0" borderId="41" xfId="0" applyFont="1" applyFill="1" applyBorder="1" applyAlignment="1" applyProtection="1">
      <alignment horizontal="center" vertical="center" wrapText="1"/>
      <protection locked="0"/>
    </xf>
    <xf numFmtId="0" fontId="60" fillId="0" borderId="19" xfId="0" applyFont="1" applyFill="1" applyBorder="1" applyAlignment="1" applyProtection="1">
      <alignment horizontal="center" vertical="center" wrapText="1"/>
      <protection locked="0"/>
    </xf>
    <xf numFmtId="0" fontId="65" fillId="0" borderId="68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0" fillId="0" borderId="43" xfId="0" applyFont="1" applyFill="1" applyBorder="1" applyAlignment="1" applyProtection="1">
      <alignment horizontal="center" vertical="center" wrapText="1"/>
      <protection locked="0"/>
    </xf>
    <xf numFmtId="1" fontId="60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>
      <alignment vertical="center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0" fillId="0" borderId="43" xfId="0" applyFont="1" applyFill="1" applyBorder="1" applyAlignment="1" applyProtection="1">
      <alignment vertical="center" wrapText="1"/>
      <protection locked="0"/>
    </xf>
    <xf numFmtId="0" fontId="62" fillId="0" borderId="57" xfId="0" applyFont="1" applyFill="1" applyBorder="1" applyAlignment="1" applyProtection="1">
      <alignment horizontal="center" vertical="center" wrapText="1"/>
      <protection locked="0"/>
    </xf>
    <xf numFmtId="1" fontId="60" fillId="0" borderId="19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0" fillId="0" borderId="43" xfId="0" applyFont="1" applyFill="1" applyBorder="1" applyAlignment="1" applyProtection="1">
      <alignment horizontal="center" vertical="center" wrapText="1"/>
      <protection locked="0"/>
    </xf>
    <xf numFmtId="1" fontId="60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9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33" xfId="0" applyFont="1" applyFill="1" applyBorder="1" applyAlignment="1" applyProtection="1">
      <alignment horizontal="center" vertical="center" wrapText="1"/>
      <protection locked="0"/>
    </xf>
    <xf numFmtId="0" fontId="60" fillId="0" borderId="33" xfId="0" applyFont="1" applyFill="1" applyBorder="1" applyAlignment="1" applyProtection="1">
      <alignment horizontal="center" vertical="center" wrapText="1"/>
      <protection locked="0"/>
    </xf>
    <xf numFmtId="0" fontId="60" fillId="0" borderId="66" xfId="0" applyFont="1" applyFill="1" applyBorder="1" applyAlignment="1" applyProtection="1">
      <alignment horizontal="center" vertical="center" wrapText="1"/>
      <protection locked="0"/>
    </xf>
    <xf numFmtId="0" fontId="60" fillId="0" borderId="66" xfId="0" applyFont="1" applyFill="1" applyBorder="1" applyAlignment="1" applyProtection="1">
      <alignment vertical="center" wrapText="1"/>
      <protection locked="0"/>
    </xf>
    <xf numFmtId="0" fontId="60" fillId="0" borderId="71" xfId="0" applyFont="1" applyFill="1" applyBorder="1" applyAlignment="1" applyProtection="1">
      <alignment vertical="center" wrapText="1"/>
      <protection locked="0"/>
    </xf>
    <xf numFmtId="0" fontId="60" fillId="0" borderId="27" xfId="0" applyFont="1" applyFill="1" applyBorder="1" applyAlignment="1" applyProtection="1">
      <alignment horizontal="center" vertical="center" wrapText="1"/>
      <protection locked="0"/>
    </xf>
    <xf numFmtId="0" fontId="60" fillId="0" borderId="27" xfId="0" applyFont="1" applyFill="1" applyBorder="1" applyAlignment="1" applyProtection="1">
      <alignment vertical="center" wrapText="1"/>
      <protection locked="0"/>
    </xf>
    <xf numFmtId="0" fontId="60" fillId="0" borderId="60" xfId="0" applyFont="1" applyFill="1" applyBorder="1" applyAlignment="1" applyProtection="1">
      <alignment vertical="center" wrapText="1"/>
      <protection locked="0"/>
    </xf>
    <xf numFmtId="0" fontId="62" fillId="0" borderId="62" xfId="0" applyFont="1" applyFill="1" applyBorder="1" applyAlignment="1" applyProtection="1">
      <alignment horizontal="center" vertical="center" wrapText="1"/>
      <protection locked="0"/>
    </xf>
    <xf numFmtId="1" fontId="60" fillId="0" borderId="26" xfId="0" applyNumberFormat="1" applyFont="1" applyFill="1" applyBorder="1" applyAlignment="1">
      <alignment horizontal="center" vertical="center"/>
    </xf>
    <xf numFmtId="0" fontId="62" fillId="0" borderId="27" xfId="0" applyFont="1" applyFill="1" applyBorder="1" applyAlignment="1" applyProtection="1">
      <alignment horizontal="center" vertical="center" wrapText="1"/>
      <protection/>
    </xf>
    <xf numFmtId="1" fontId="60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6" xfId="0" applyFont="1" applyFill="1" applyBorder="1" applyAlignment="1" applyProtection="1">
      <alignment vertical="center" wrapText="1"/>
      <protection locked="0"/>
    </xf>
    <xf numFmtId="0" fontId="55" fillId="0" borderId="27" xfId="0" applyFont="1" applyFill="1" applyBorder="1" applyAlignment="1" applyProtection="1">
      <alignment horizontal="center" vertical="center" wrapText="1"/>
      <protection locked="0"/>
    </xf>
    <xf numFmtId="0" fontId="55" fillId="0" borderId="34" xfId="0" applyFont="1" applyFill="1" applyBorder="1" applyAlignment="1" applyProtection="1">
      <alignment horizontal="center" vertical="center" wrapText="1"/>
      <protection locked="0"/>
    </xf>
    <xf numFmtId="184" fontId="25" fillId="0" borderId="79" xfId="0" applyNumberFormat="1" applyFont="1" applyFill="1" applyBorder="1" applyAlignment="1">
      <alignment horizontal="center" vertical="center"/>
    </xf>
    <xf numFmtId="1" fontId="25" fillId="0" borderId="80" xfId="0" applyNumberFormat="1" applyFont="1" applyFill="1" applyBorder="1" applyAlignment="1">
      <alignment horizontal="center" vertical="center"/>
    </xf>
    <xf numFmtId="9" fontId="35" fillId="0" borderId="80" xfId="60" applyFont="1" applyFill="1" applyBorder="1" applyAlignment="1">
      <alignment horizontal="center" vertical="center"/>
    </xf>
    <xf numFmtId="1" fontId="35" fillId="0" borderId="81" xfId="0" applyNumberFormat="1" applyFont="1" applyFill="1" applyBorder="1" applyAlignment="1">
      <alignment horizontal="center" vertical="center"/>
    </xf>
    <xf numFmtId="1" fontId="35" fillId="0" borderId="80" xfId="0" applyNumberFormat="1" applyFont="1" applyFill="1" applyBorder="1" applyAlignment="1">
      <alignment horizontal="center" vertical="center"/>
    </xf>
    <xf numFmtId="182" fontId="35" fillId="0" borderId="76" xfId="0" applyNumberFormat="1" applyFont="1" applyFill="1" applyBorder="1" applyAlignment="1">
      <alignment horizontal="center" vertical="center"/>
    </xf>
    <xf numFmtId="9" fontId="36" fillId="0" borderId="80" xfId="60" applyNumberFormat="1" applyFont="1" applyFill="1" applyBorder="1" applyAlignment="1">
      <alignment horizontal="center" vertical="center"/>
    </xf>
    <xf numFmtId="185" fontId="27" fillId="0" borderId="0" xfId="0" applyNumberFormat="1" applyFont="1" applyFill="1" applyBorder="1" applyAlignment="1">
      <alignment horizontal="center" vertical="center"/>
    </xf>
    <xf numFmtId="182" fontId="25" fillId="0" borderId="65" xfId="0" applyNumberFormat="1" applyFont="1" applyFill="1" applyBorder="1" applyAlignment="1">
      <alignment horizontal="center" vertical="center"/>
    </xf>
    <xf numFmtId="182" fontId="25" fillId="0" borderId="76" xfId="0" applyNumberFormat="1" applyFont="1" applyFill="1" applyBorder="1" applyAlignment="1">
      <alignment horizontal="center" vertical="center"/>
    </xf>
    <xf numFmtId="187" fontId="29" fillId="0" borderId="0" xfId="0" applyNumberFormat="1" applyFont="1" applyFill="1" applyBorder="1" applyAlignment="1">
      <alignment vertical="center"/>
    </xf>
    <xf numFmtId="1" fontId="30" fillId="0" borderId="24" xfId="0" applyNumberFormat="1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/>
    </xf>
    <xf numFmtId="1" fontId="30" fillId="0" borderId="41" xfId="0" applyNumberFormat="1" applyFont="1" applyFill="1" applyBorder="1" applyAlignment="1">
      <alignment horizontal="center" vertical="center"/>
    </xf>
    <xf numFmtId="1" fontId="29" fillId="0" borderId="33" xfId="0" applyNumberFormat="1" applyFont="1" applyFill="1" applyBorder="1" applyAlignment="1">
      <alignment horizontal="right" vertical="center"/>
    </xf>
    <xf numFmtId="1" fontId="29" fillId="0" borderId="19" xfId="0" applyNumberFormat="1" applyFont="1" applyFill="1" applyBorder="1" applyAlignment="1">
      <alignment horizontal="right" vertical="center"/>
    </xf>
    <xf numFmtId="1" fontId="29" fillId="0" borderId="68" xfId="0" applyNumberFormat="1" applyFont="1" applyFill="1" applyBorder="1" applyAlignment="1">
      <alignment horizontal="right" vertical="center"/>
    </xf>
    <xf numFmtId="0" fontId="29" fillId="0" borderId="34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4" fillId="0" borderId="8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28" fillId="0" borderId="80" xfId="50" applyFont="1" applyFill="1" applyBorder="1" applyAlignment="1">
      <alignment horizontal="center" vertical="center"/>
      <protection/>
    </xf>
    <xf numFmtId="0" fontId="28" fillId="0" borderId="76" xfId="50" applyFont="1" applyFill="1" applyBorder="1" applyAlignment="1">
      <alignment horizontal="center" vertical="center"/>
      <protection/>
    </xf>
    <xf numFmtId="0" fontId="24" fillId="0" borderId="27" xfId="49" applyFont="1" applyFill="1" applyBorder="1" applyAlignment="1">
      <alignment horizontal="center"/>
      <protection/>
    </xf>
    <xf numFmtId="0" fontId="24" fillId="0" borderId="34" xfId="49" applyFont="1" applyFill="1" applyBorder="1" applyAlignment="1">
      <alignment horizontal="center"/>
      <protection/>
    </xf>
    <xf numFmtId="0" fontId="28" fillId="0" borderId="78" xfId="50" applyFont="1" applyFill="1" applyBorder="1" applyAlignment="1">
      <alignment horizontal="center" vertical="center"/>
      <protection/>
    </xf>
    <xf numFmtId="0" fontId="28" fillId="0" borderId="66" xfId="50" applyFont="1" applyFill="1" applyBorder="1" applyAlignment="1">
      <alignment horizontal="center" vertical="center"/>
      <protection/>
    </xf>
    <xf numFmtId="0" fontId="28" fillId="0" borderId="74" xfId="50" applyFont="1" applyFill="1" applyBorder="1" applyAlignment="1">
      <alignment horizontal="center" vertical="center"/>
      <protection/>
    </xf>
    <xf numFmtId="0" fontId="24" fillId="0" borderId="84" xfId="49" applyFont="1" applyFill="1" applyBorder="1" applyAlignment="1">
      <alignment horizontal="left"/>
      <protection/>
    </xf>
    <xf numFmtId="0" fontId="24" fillId="0" borderId="70" xfId="49" applyFont="1" applyFill="1" applyBorder="1" applyAlignment="1">
      <alignment horizontal="left"/>
      <protection/>
    </xf>
    <xf numFmtId="0" fontId="24" fillId="0" borderId="26" xfId="49" applyFont="1" applyFill="1" applyBorder="1" applyAlignment="1">
      <alignment horizontal="left"/>
      <protection/>
    </xf>
    <xf numFmtId="0" fontId="24" fillId="0" borderId="66" xfId="50" applyFont="1" applyFill="1" applyBorder="1" applyAlignment="1">
      <alignment horizontal="center" vertical="center"/>
      <protection/>
    </xf>
    <xf numFmtId="0" fontId="24" fillId="0" borderId="10" xfId="50" applyFont="1" applyFill="1" applyBorder="1" applyAlignment="1">
      <alignment horizontal="center" vertical="center"/>
      <protection/>
    </xf>
    <xf numFmtId="0" fontId="24" fillId="0" borderId="73" xfId="50" applyFont="1" applyFill="1" applyBorder="1" applyAlignment="1">
      <alignment horizontal="center" vertical="center"/>
      <protection/>
    </xf>
    <xf numFmtId="0" fontId="24" fillId="0" borderId="19" xfId="50" applyFont="1" applyFill="1" applyBorder="1" applyAlignment="1">
      <alignment horizontal="center" vertical="center"/>
      <protection/>
    </xf>
    <xf numFmtId="0" fontId="31" fillId="0" borderId="0" xfId="49" applyFont="1" applyFill="1" applyAlignment="1">
      <alignment horizontal="center" vertical="center" wrapText="1"/>
      <protection/>
    </xf>
    <xf numFmtId="0" fontId="23" fillId="0" borderId="0" xfId="49" applyFont="1" applyFill="1" applyBorder="1" applyAlignment="1">
      <alignment horizontal="center" wrapText="1"/>
      <protection/>
    </xf>
    <xf numFmtId="0" fontId="34" fillId="0" borderId="0" xfId="49" applyFont="1" applyFill="1" applyAlignment="1">
      <alignment horizontal="right" vertical="center"/>
      <protection/>
    </xf>
    <xf numFmtId="0" fontId="30" fillId="0" borderId="0" xfId="49" applyFont="1" applyFill="1" applyAlignment="1">
      <alignment horizontal="center"/>
      <protection/>
    </xf>
    <xf numFmtId="0" fontId="50" fillId="0" borderId="85" xfId="55" applyFont="1" applyFill="1" applyBorder="1" applyAlignment="1">
      <alignment horizontal="center" vertical="center" wrapText="1"/>
      <protection/>
    </xf>
    <xf numFmtId="0" fontId="50" fillId="0" borderId="86" xfId="55" applyFont="1" applyFill="1" applyBorder="1" applyAlignment="1">
      <alignment horizontal="center" vertical="center" wrapText="1"/>
      <protection/>
    </xf>
    <xf numFmtId="0" fontId="0" fillId="0" borderId="86" xfId="55" applyFill="1" applyBorder="1" applyAlignment="1">
      <alignment horizontal="center" vertical="center" wrapText="1"/>
      <protection/>
    </xf>
    <xf numFmtId="0" fontId="0" fillId="0" borderId="87" xfId="55" applyFill="1" applyBorder="1" applyAlignment="1">
      <alignment horizontal="center" vertical="center" wrapText="1"/>
      <protection/>
    </xf>
    <xf numFmtId="0" fontId="32" fillId="0" borderId="23" xfId="55" applyFont="1" applyFill="1" applyBorder="1" applyAlignment="1">
      <alignment horizontal="center"/>
      <protection/>
    </xf>
    <xf numFmtId="0" fontId="32" fillId="0" borderId="88" xfId="55" applyFont="1" applyFill="1" applyBorder="1" applyAlignment="1">
      <alignment horizontal="center"/>
      <protection/>
    </xf>
    <xf numFmtId="0" fontId="32" fillId="0" borderId="67" xfId="55" applyFont="1" applyFill="1" applyBorder="1" applyAlignment="1">
      <alignment horizontal="center"/>
      <protection/>
    </xf>
    <xf numFmtId="0" fontId="68" fillId="0" borderId="23" xfId="0" applyFont="1" applyFill="1" applyBorder="1" applyAlignment="1">
      <alignment horizontal="center"/>
    </xf>
    <xf numFmtId="0" fontId="24" fillId="0" borderId="89" xfId="49" applyFont="1" applyFill="1" applyBorder="1" applyAlignment="1">
      <alignment horizontal="left"/>
      <protection/>
    </xf>
    <xf numFmtId="0" fontId="24" fillId="0" borderId="82" xfId="49" applyFont="1" applyFill="1" applyBorder="1" applyAlignment="1">
      <alignment horizontal="left"/>
      <protection/>
    </xf>
    <xf numFmtId="0" fontId="24" fillId="0" borderId="19" xfId="49" applyFont="1" applyFill="1" applyBorder="1" applyAlignment="1">
      <alignment horizontal="left"/>
      <protection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49" applyFont="1" applyFill="1" applyAlignment="1">
      <alignment horizontal="left" vertical="center"/>
      <protection/>
    </xf>
    <xf numFmtId="0" fontId="32" fillId="0" borderId="23" xfId="55" applyFont="1" applyFill="1" applyBorder="1" applyAlignment="1">
      <alignment/>
      <protection/>
    </xf>
    <xf numFmtId="0" fontId="68" fillId="0" borderId="67" xfId="0" applyFont="1" applyFill="1" applyBorder="1" applyAlignment="1">
      <alignment horizontal="center"/>
    </xf>
    <xf numFmtId="0" fontId="32" fillId="0" borderId="67" xfId="55" applyFont="1" applyFill="1" applyBorder="1" applyAlignment="1">
      <alignment/>
      <protection/>
    </xf>
    <xf numFmtId="0" fontId="0" fillId="0" borderId="23" xfId="0" applyFill="1" applyBorder="1" applyAlignment="1">
      <alignment/>
    </xf>
    <xf numFmtId="0" fontId="0" fillId="0" borderId="67" xfId="0" applyFill="1" applyBorder="1" applyAlignment="1">
      <alignment/>
    </xf>
    <xf numFmtId="0" fontId="50" fillId="0" borderId="21" xfId="49" applyFont="1" applyFill="1" applyBorder="1" applyAlignment="1">
      <alignment horizontal="center" vertical="center" textRotation="90" wrapText="1"/>
      <protection/>
    </xf>
    <xf numFmtId="0" fontId="50" fillId="0" borderId="21" xfId="49" applyFont="1" applyFill="1" applyBorder="1" applyAlignment="1">
      <alignment horizontal="center" vertical="center" textRotation="90"/>
      <protection/>
    </xf>
    <xf numFmtId="0" fontId="0" fillId="0" borderId="23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33" fillId="0" borderId="0" xfId="49" applyFont="1" applyFill="1" applyAlignment="1">
      <alignment horizontal="center" vertical="center"/>
      <protection/>
    </xf>
    <xf numFmtId="0" fontId="33" fillId="0" borderId="0" xfId="49" applyFont="1" applyFill="1" applyAlignment="1">
      <alignment horizontal="center"/>
      <protection/>
    </xf>
    <xf numFmtId="0" fontId="50" fillId="0" borderId="83" xfId="49" applyFont="1" applyFill="1" applyBorder="1" applyAlignment="1">
      <alignment horizontal="center" vertical="center" textRotation="90"/>
      <protection/>
    </xf>
    <xf numFmtId="0" fontId="50" fillId="0" borderId="20" xfId="49" applyFont="1" applyFill="1" applyBorder="1" applyAlignment="1">
      <alignment horizontal="center" vertical="center" textRotation="90"/>
      <protection/>
    </xf>
    <xf numFmtId="0" fontId="50" fillId="0" borderId="67" xfId="49" applyFont="1" applyFill="1" applyBorder="1" applyAlignment="1">
      <alignment horizontal="center" vertical="center" textRotation="90"/>
      <protection/>
    </xf>
    <xf numFmtId="0" fontId="50" fillId="0" borderId="90" xfId="49" applyFont="1" applyFill="1" applyBorder="1" applyAlignment="1">
      <alignment horizontal="center" vertical="center" wrapText="1"/>
      <protection/>
    </xf>
    <xf numFmtId="0" fontId="50" fillId="0" borderId="91" xfId="49" applyFont="1" applyFill="1" applyBorder="1" applyAlignment="1">
      <alignment horizontal="center" vertical="center" wrapText="1"/>
      <protection/>
    </xf>
    <xf numFmtId="0" fontId="50" fillId="0" borderId="92" xfId="49" applyFont="1" applyFill="1" applyBorder="1" applyAlignment="1">
      <alignment horizontal="center" vertical="center" wrapText="1"/>
      <protection/>
    </xf>
    <xf numFmtId="0" fontId="50" fillId="0" borderId="20" xfId="49" applyFont="1" applyFill="1" applyBorder="1" applyAlignment="1">
      <alignment horizontal="center" vertical="center" wrapText="1"/>
      <protection/>
    </xf>
    <xf numFmtId="0" fontId="50" fillId="0" borderId="21" xfId="49" applyFont="1" applyFill="1" applyBorder="1" applyAlignment="1">
      <alignment horizontal="center" vertical="center" wrapText="1"/>
      <protection/>
    </xf>
    <xf numFmtId="0" fontId="50" fillId="0" borderId="46" xfId="49" applyFont="1" applyFill="1" applyBorder="1" applyAlignment="1">
      <alignment horizontal="center" vertical="center" textRotation="90" wrapText="1"/>
      <protection/>
    </xf>
    <xf numFmtId="0" fontId="50" fillId="0" borderId="88" xfId="49" applyFont="1" applyFill="1" applyBorder="1" applyAlignment="1">
      <alignment horizontal="center" vertical="center" wrapText="1"/>
      <protection/>
    </xf>
    <xf numFmtId="0" fontId="50" fillId="0" borderId="23" xfId="49" applyFont="1" applyFill="1" applyBorder="1" applyAlignment="1">
      <alignment horizontal="center" vertical="center" wrapText="1"/>
      <protection/>
    </xf>
    <xf numFmtId="0" fontId="50" fillId="0" borderId="83" xfId="49" applyFont="1" applyFill="1" applyBorder="1" applyAlignment="1">
      <alignment horizontal="center" vertical="center" textRotation="90" wrapText="1"/>
      <protection/>
    </xf>
    <xf numFmtId="0" fontId="50" fillId="0" borderId="67" xfId="49" applyFont="1" applyFill="1" applyBorder="1" applyAlignment="1">
      <alignment horizontal="center" vertical="center" textRotation="90" wrapText="1"/>
      <protection/>
    </xf>
    <xf numFmtId="0" fontId="24" fillId="0" borderId="13" xfId="50" applyFont="1" applyFill="1" applyBorder="1" applyAlignment="1">
      <alignment horizontal="center" vertical="center"/>
      <protection/>
    </xf>
    <xf numFmtId="0" fontId="24" fillId="0" borderId="24" xfId="50" applyFont="1" applyFill="1" applyBorder="1" applyAlignment="1">
      <alignment horizontal="center" vertical="center"/>
      <protection/>
    </xf>
    <xf numFmtId="0" fontId="28" fillId="0" borderId="24" xfId="50" applyFont="1" applyFill="1" applyBorder="1" applyAlignment="1">
      <alignment horizontal="center" vertical="center"/>
      <protection/>
    </xf>
    <xf numFmtId="0" fontId="28" fillId="0" borderId="41" xfId="50" applyFont="1" applyFill="1" applyBorder="1" applyAlignment="1">
      <alignment horizontal="center" vertical="center"/>
      <protection/>
    </xf>
    <xf numFmtId="0" fontId="24" fillId="0" borderId="10" xfId="49" applyFont="1" applyFill="1" applyBorder="1" applyAlignment="1">
      <alignment horizontal="center"/>
      <protection/>
    </xf>
    <xf numFmtId="0" fontId="24" fillId="0" borderId="33" xfId="49" applyFont="1" applyFill="1" applyBorder="1" applyAlignment="1">
      <alignment horizontal="center"/>
      <protection/>
    </xf>
    <xf numFmtId="0" fontId="23" fillId="0" borderId="93" xfId="49" applyFont="1" applyFill="1" applyBorder="1" applyAlignment="1">
      <alignment horizontal="center" vertical="center" wrapText="1"/>
      <protection/>
    </xf>
    <xf numFmtId="0" fontId="23" fillId="0" borderId="94" xfId="49" applyFont="1" applyFill="1" applyBorder="1" applyAlignment="1">
      <alignment horizontal="center" vertical="center" wrapText="1"/>
      <protection/>
    </xf>
    <xf numFmtId="0" fontId="23" fillId="0" borderId="73" xfId="49" applyFont="1" applyFill="1" applyBorder="1" applyAlignment="1">
      <alignment horizontal="center" vertical="center" wrapText="1"/>
      <protection/>
    </xf>
    <xf numFmtId="0" fontId="23" fillId="0" borderId="95" xfId="49" applyFont="1" applyFill="1" applyBorder="1" applyAlignment="1">
      <alignment horizontal="center" vertical="center" wrapText="1"/>
      <protection/>
    </xf>
    <xf numFmtId="0" fontId="23" fillId="0" borderId="0" xfId="49" applyFont="1" applyFill="1" applyBorder="1" applyAlignment="1">
      <alignment horizontal="center" vertical="center" wrapText="1"/>
      <protection/>
    </xf>
    <xf numFmtId="0" fontId="23" fillId="0" borderId="12" xfId="49" applyFont="1" applyFill="1" applyBorder="1" applyAlignment="1">
      <alignment horizontal="center" vertical="center" wrapText="1"/>
      <protection/>
    </xf>
    <xf numFmtId="0" fontId="23" fillId="0" borderId="39" xfId="49" applyFont="1" applyFill="1" applyBorder="1" applyAlignment="1">
      <alignment horizontal="center" vertical="center" wrapText="1"/>
      <protection/>
    </xf>
    <xf numFmtId="0" fontId="23" fillId="0" borderId="28" xfId="49" applyFont="1" applyFill="1" applyBorder="1" applyAlignment="1">
      <alignment horizontal="center" vertical="center" wrapText="1"/>
      <protection/>
    </xf>
    <xf numFmtId="0" fontId="23" fillId="0" borderId="29" xfId="49" applyFont="1" applyFill="1" applyBorder="1" applyAlignment="1">
      <alignment horizontal="center" vertical="center" wrapText="1"/>
      <protection/>
    </xf>
    <xf numFmtId="0" fontId="23" fillId="0" borderId="71" xfId="49" applyFont="1" applyFill="1" applyBorder="1" applyAlignment="1">
      <alignment horizontal="center" vertical="center" wrapText="1"/>
      <protection/>
    </xf>
    <xf numFmtId="0" fontId="23" fillId="0" borderId="22" xfId="49" applyFont="1" applyFill="1" applyBorder="1" applyAlignment="1">
      <alignment horizontal="center" vertical="center" wrapText="1"/>
      <protection/>
    </xf>
    <xf numFmtId="0" fontId="23" fillId="0" borderId="25" xfId="49" applyFont="1" applyFill="1" applyBorder="1" applyAlignment="1">
      <alignment horizontal="center" vertical="center" wrapText="1"/>
      <protection/>
    </xf>
    <xf numFmtId="0" fontId="28" fillId="0" borderId="10" xfId="50" applyFont="1" applyFill="1" applyBorder="1" applyAlignment="1">
      <alignment horizontal="center" vertical="center"/>
      <protection/>
    </xf>
    <xf numFmtId="0" fontId="28" fillId="0" borderId="33" xfId="50" applyFont="1" applyFill="1" applyBorder="1" applyAlignment="1">
      <alignment horizontal="center" vertical="center"/>
      <protection/>
    </xf>
    <xf numFmtId="0" fontId="23" fillId="0" borderId="96" xfId="49" applyFont="1" applyFill="1" applyBorder="1" applyAlignment="1">
      <alignment horizontal="center" vertical="center" wrapText="1"/>
      <protection/>
    </xf>
    <xf numFmtId="0" fontId="23" fillId="0" borderId="30" xfId="49" applyFont="1" applyFill="1" applyBorder="1" applyAlignment="1">
      <alignment horizontal="center" vertical="center" wrapText="1"/>
      <protection/>
    </xf>
    <xf numFmtId="0" fontId="23" fillId="0" borderId="36" xfId="49" applyFont="1" applyFill="1" applyBorder="1" applyAlignment="1">
      <alignment horizontal="center" vertical="center" wrapText="1"/>
      <protection/>
    </xf>
    <xf numFmtId="185" fontId="25" fillId="0" borderId="97" xfId="0" applyNumberFormat="1" applyFont="1" applyFill="1" applyBorder="1" applyAlignment="1">
      <alignment horizontal="center" vertical="center"/>
    </xf>
    <xf numFmtId="185" fontId="25" fillId="0" borderId="44" xfId="0" applyNumberFormat="1" applyFont="1" applyFill="1" applyBorder="1" applyAlignment="1">
      <alignment horizontal="center" vertical="center"/>
    </xf>
    <xf numFmtId="185" fontId="25" fillId="0" borderId="98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184" fontId="35" fillId="0" borderId="79" xfId="0" applyNumberFormat="1" applyFont="1" applyFill="1" applyBorder="1" applyAlignment="1">
      <alignment horizontal="left" vertical="center" wrapText="1"/>
    </xf>
    <xf numFmtId="0" fontId="0" fillId="0" borderId="80" xfId="0" applyFill="1" applyBorder="1" applyAlignment="1">
      <alignment horizontal="left" vertical="center" wrapText="1"/>
    </xf>
    <xf numFmtId="0" fontId="36" fillId="0" borderId="79" xfId="0" applyFont="1" applyFill="1" applyBorder="1" applyAlignment="1">
      <alignment vertical="center" wrapText="1"/>
    </xf>
    <xf numFmtId="0" fontId="69" fillId="0" borderId="80" xfId="0" applyFont="1" applyFill="1" applyBorder="1" applyAlignment="1">
      <alignment vertical="center" wrapText="1"/>
    </xf>
    <xf numFmtId="0" fontId="30" fillId="0" borderId="47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2" fillId="0" borderId="43" xfId="0" applyFont="1" applyFill="1" applyBorder="1" applyAlignment="1">
      <alignment horizontal="center" vertical="center" textRotation="90" wrapText="1"/>
    </xf>
    <xf numFmtId="0" fontId="35" fillId="0" borderId="65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textRotation="90"/>
    </xf>
    <xf numFmtId="0" fontId="32" fillId="0" borderId="10" xfId="0" applyFont="1" applyFill="1" applyBorder="1" applyAlignment="1">
      <alignment horizontal="center" vertical="center" textRotation="90" wrapText="1"/>
    </xf>
    <xf numFmtId="0" fontId="60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 textRotation="90" wrapText="1"/>
    </xf>
    <xf numFmtId="0" fontId="24" fillId="0" borderId="35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61" fillId="0" borderId="79" xfId="0" applyFont="1" applyFill="1" applyBorder="1" applyAlignment="1">
      <alignment horizontal="center" vertical="center"/>
    </xf>
    <xf numFmtId="0" fontId="61" fillId="0" borderId="99" xfId="0" applyFont="1" applyFill="1" applyBorder="1" applyAlignment="1">
      <alignment horizontal="center" vertical="center"/>
    </xf>
    <xf numFmtId="0" fontId="61" fillId="0" borderId="7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30" fillId="0" borderId="48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30" fillId="0" borderId="59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textRotation="90"/>
    </xf>
    <xf numFmtId="0" fontId="24" fillId="0" borderId="33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25" fillId="0" borderId="99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47" xfId="0" applyFont="1" applyFill="1" applyBorder="1" applyAlignment="1">
      <alignment horizontal="center" vertical="center" textRotation="90"/>
    </xf>
    <xf numFmtId="0" fontId="24" fillId="0" borderId="4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4" fillId="0" borderId="88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textRotation="90" wrapText="1"/>
    </xf>
    <xf numFmtId="0" fontId="24" fillId="0" borderId="57" xfId="0" applyFont="1" applyFill="1" applyBorder="1" applyAlignment="1">
      <alignment horizontal="center" vertical="center" textRotation="90" wrapText="1"/>
    </xf>
    <xf numFmtId="0" fontId="24" fillId="0" borderId="89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textRotation="90" wrapText="1"/>
    </xf>
    <xf numFmtId="0" fontId="37" fillId="0" borderId="10" xfId="0" applyFont="1" applyFill="1" applyBorder="1" applyAlignment="1">
      <alignment horizontal="center" vertical="center" textRotation="90" wrapText="1"/>
    </xf>
    <xf numFmtId="0" fontId="37" fillId="0" borderId="66" xfId="0" applyFont="1" applyFill="1" applyBorder="1" applyAlignment="1">
      <alignment horizontal="center" vertical="center" textRotation="90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66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66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textRotation="90" wrapText="1"/>
    </xf>
    <xf numFmtId="0" fontId="37" fillId="0" borderId="11" xfId="0" applyFont="1" applyFill="1" applyBorder="1" applyAlignment="1">
      <alignment horizontal="center" vertical="center" textRotation="90" wrapText="1"/>
    </xf>
    <xf numFmtId="0" fontId="37" fillId="0" borderId="42" xfId="0" applyFont="1" applyFill="1" applyBorder="1" applyAlignment="1">
      <alignment horizontal="center" vertical="center" textRotation="90" wrapText="1"/>
    </xf>
    <xf numFmtId="0" fontId="40" fillId="0" borderId="0" xfId="0" applyFont="1" applyFill="1" applyAlignment="1">
      <alignment horizontal="center" vertical="center"/>
    </xf>
    <xf numFmtId="0" fontId="37" fillId="0" borderId="46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74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textRotation="90" wrapText="1"/>
    </xf>
    <xf numFmtId="0" fontId="24" fillId="0" borderId="66" xfId="0" applyFont="1" applyFill="1" applyBorder="1" applyAlignment="1">
      <alignment horizontal="center" vertical="center" textRotation="90"/>
    </xf>
    <xf numFmtId="0" fontId="25" fillId="0" borderId="65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37" fillId="0" borderId="98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42" xfId="0" applyFont="1" applyFill="1" applyBorder="1" applyAlignment="1">
      <alignment horizontal="center" vertical="center" textRotation="90" wrapText="1"/>
    </xf>
    <xf numFmtId="0" fontId="24" fillId="0" borderId="8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textRotation="90"/>
    </xf>
    <xf numFmtId="0" fontId="24" fillId="0" borderId="42" xfId="0" applyFont="1" applyFill="1" applyBorder="1" applyAlignment="1">
      <alignment horizontal="center" vertical="center" textRotation="90"/>
    </xf>
    <xf numFmtId="0" fontId="25" fillId="0" borderId="79" xfId="0" applyFont="1" applyFill="1" applyBorder="1" applyAlignment="1">
      <alignment horizontal="center" vertical="center" wrapText="1"/>
    </xf>
    <xf numFmtId="0" fontId="25" fillId="0" borderId="99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4" fillId="0" borderId="97" xfId="0" applyFont="1" applyFill="1" applyBorder="1" applyAlignment="1">
      <alignment horizontal="center" vertical="center" textRotation="90"/>
    </xf>
    <xf numFmtId="0" fontId="24" fillId="0" borderId="75" xfId="0" applyFont="1" applyFill="1" applyBorder="1" applyAlignment="1">
      <alignment horizontal="center" vertical="center" textRotation="90"/>
    </xf>
    <xf numFmtId="0" fontId="24" fillId="0" borderId="69" xfId="0" applyFont="1" applyFill="1" applyBorder="1" applyAlignment="1">
      <alignment horizontal="center" vertical="center" textRotation="90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2" Type="http://schemas.openxmlformats.org/officeDocument/2006/relationships/hyperlink" Target="https://ab.uu.edu.ua/edu-discipline/platizhni_sistemi" TargetMode="External" /><Relationship Id="rId3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4" Type="http://schemas.openxmlformats.org/officeDocument/2006/relationships/hyperlink" Target="https://ab.uu.edu.ua/edu-discipline/analiz_investitsiinikh_proektiv" TargetMode="External" /><Relationship Id="rId5" Type="http://schemas.openxmlformats.org/officeDocument/2006/relationships/hyperlink" Target="https://ab.uu.edu.ua/edu-discipline/vnutrishnogospodarskii_kontrol" TargetMode="External" /><Relationship Id="rId6" Type="http://schemas.openxmlformats.org/officeDocument/2006/relationships/hyperlink" Target="https://ab.uu.edu.ua/edu-discipline/etika_biznesu" TargetMode="External" /><Relationship Id="rId7" Type="http://schemas.openxmlformats.org/officeDocument/2006/relationships/hyperlink" Target="https://ab.uu.edu.ua/edu-discipline/zovnishnoekonomichna_diyalnist_pidpriemstva" TargetMode="External" /><Relationship Id="rId8" Type="http://schemas.openxmlformats.org/officeDocument/2006/relationships/hyperlink" Target="https://ab.uu.edu.ua/edu-discipline/regionalna_ekonomika" TargetMode="External" /><Relationship Id="rId9" Type="http://schemas.openxmlformats.org/officeDocument/2006/relationships/hyperlink" Target="https://ab.uu.edu.ua/edu-discipline/ekonomika_pratsi_ta_sotsialno_trudovi_vidnosini" TargetMode="External" /><Relationship Id="rId10" Type="http://schemas.openxmlformats.org/officeDocument/2006/relationships/hyperlink" Target="https://ab.uu.edu.ua/edu-discipline/finansova_diyalnist_sub_ektiv_gospodaryuvannya" TargetMode="External" /><Relationship Id="rId11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 TargetMode="Externa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632" t="s">
        <v>155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150"/>
      <c r="O1" s="150"/>
      <c r="P1" s="150"/>
      <c r="Q1" s="151"/>
      <c r="R1" s="632"/>
      <c r="S1" s="632"/>
      <c r="T1" s="632"/>
      <c r="U1" s="632"/>
      <c r="V1" s="632"/>
      <c r="W1" s="632"/>
      <c r="X1" s="632"/>
      <c r="Y1" s="632"/>
      <c r="Z1" s="632"/>
      <c r="AA1" s="149"/>
      <c r="AB1" s="149"/>
      <c r="AC1" s="632"/>
      <c r="AD1" s="632"/>
      <c r="AE1" s="632"/>
      <c r="AF1" s="632"/>
      <c r="AG1" s="632"/>
      <c r="AH1" s="632"/>
      <c r="AI1" s="632"/>
      <c r="AJ1" s="632"/>
      <c r="AK1" s="632"/>
      <c r="AL1" s="149"/>
      <c r="AM1" s="155"/>
      <c r="AN1" s="632"/>
      <c r="AO1" s="632"/>
      <c r="AP1" s="632"/>
      <c r="AQ1" s="632"/>
      <c r="AR1" s="632"/>
      <c r="AS1" s="632"/>
      <c r="AT1" s="632"/>
      <c r="AU1" s="632"/>
      <c r="AV1" s="632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148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156"/>
      <c r="AN2" s="633"/>
      <c r="AO2" s="633"/>
      <c r="AP2" s="633"/>
      <c r="AQ2" s="633"/>
      <c r="AR2" s="633"/>
      <c r="AS2" s="633"/>
      <c r="AT2" s="633"/>
      <c r="AU2" s="633"/>
      <c r="AV2" s="633"/>
      <c r="AW2" s="633"/>
      <c r="AX2" s="134"/>
      <c r="AY2" s="622" t="s">
        <v>156</v>
      </c>
      <c r="AZ2" s="622"/>
      <c r="BA2" s="622"/>
      <c r="BB2" s="622"/>
      <c r="BC2" s="622"/>
      <c r="BD2" s="622"/>
      <c r="BE2" s="622"/>
      <c r="BF2" s="622"/>
      <c r="BG2" s="622"/>
      <c r="BH2" s="622"/>
      <c r="BI2" s="622"/>
      <c r="BJ2" s="622"/>
      <c r="BK2" s="88"/>
    </row>
    <row r="3" spans="1:63" ht="18.75">
      <c r="A3" s="634" t="s">
        <v>228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89"/>
      <c r="Q3" s="89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140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140"/>
      <c r="AN3" s="626"/>
      <c r="AO3" s="626"/>
      <c r="AP3" s="626"/>
      <c r="AQ3" s="626"/>
      <c r="AR3" s="626"/>
      <c r="AS3" s="626"/>
      <c r="AT3" s="626"/>
      <c r="AU3" s="626"/>
      <c r="AV3" s="626"/>
      <c r="AW3" s="626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635" t="s">
        <v>158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89"/>
      <c r="Q4" s="89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147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154"/>
      <c r="AN4" s="626"/>
      <c r="AO4" s="626"/>
      <c r="AP4" s="626"/>
      <c r="AQ4" s="626"/>
      <c r="AR4" s="626"/>
      <c r="AS4" s="626"/>
      <c r="AT4" s="626"/>
      <c r="AU4" s="626"/>
      <c r="AV4" s="626"/>
      <c r="AW4" s="626"/>
      <c r="AX4" s="87"/>
      <c r="AY4" s="87"/>
      <c r="AZ4" s="87"/>
      <c r="BA4" s="87"/>
      <c r="BB4" s="623" t="s">
        <v>225</v>
      </c>
      <c r="BC4" s="624"/>
      <c r="BD4" s="624"/>
      <c r="BE4" s="624"/>
      <c r="BF4" s="624"/>
      <c r="BG4" s="624"/>
      <c r="BH4" s="624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625" t="s">
        <v>227</v>
      </c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625"/>
      <c r="AH9" s="625"/>
      <c r="AI9" s="625"/>
      <c r="AJ9" s="625"/>
      <c r="AK9" s="625"/>
      <c r="AL9" s="625"/>
      <c r="AM9" s="625"/>
      <c r="AN9" s="625"/>
      <c r="AO9" s="625"/>
      <c r="AP9" s="625"/>
      <c r="AQ9" s="625"/>
      <c r="AR9" s="625"/>
      <c r="AS9" s="625"/>
      <c r="AT9" s="625"/>
      <c r="AU9" s="625"/>
      <c r="AV9" s="625"/>
      <c r="AW9" s="625"/>
      <c r="AX9" s="625"/>
      <c r="AY9" s="625"/>
      <c r="AZ9" s="625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631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627" t="s">
        <v>169</v>
      </c>
      <c r="L14" s="628"/>
      <c r="M14" s="628"/>
      <c r="N14" s="629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627" t="s">
        <v>174</v>
      </c>
      <c r="AG14" s="628"/>
      <c r="AH14" s="628"/>
      <c r="AI14" s="628"/>
      <c r="AJ14" s="629"/>
      <c r="AK14" s="627" t="s">
        <v>175</v>
      </c>
      <c r="AL14" s="628"/>
      <c r="AM14" s="628"/>
      <c r="AN14" s="163"/>
      <c r="AO14" s="160" t="s">
        <v>176</v>
      </c>
      <c r="AP14" s="96"/>
      <c r="AQ14" s="96"/>
      <c r="AR14" s="96"/>
      <c r="AS14" s="627" t="s">
        <v>177</v>
      </c>
      <c r="AT14" s="628"/>
      <c r="AU14" s="628"/>
      <c r="AV14" s="628"/>
      <c r="AW14" s="629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619" t="s">
        <v>185</v>
      </c>
      <c r="BI14" s="619" t="s">
        <v>186</v>
      </c>
      <c r="BJ14" s="619" t="s">
        <v>166</v>
      </c>
      <c r="BK14" s="88"/>
    </row>
    <row r="15" spans="1:63" ht="15">
      <c r="A15" s="620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620"/>
      <c r="BI15" s="620"/>
      <c r="BJ15" s="620"/>
      <c r="BK15" s="88"/>
    </row>
    <row r="16" spans="1:63" ht="15">
      <c r="A16" s="620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620"/>
      <c r="BI16" s="620"/>
      <c r="BJ16" s="620"/>
      <c r="BK16" s="88"/>
    </row>
    <row r="17" spans="1:63" ht="15.75" thickBot="1">
      <c r="A17" s="621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621"/>
      <c r="BI17" s="621"/>
      <c r="BJ17" s="621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K14:N14"/>
    <mergeCell ref="A3:O3"/>
    <mergeCell ref="A4:O4"/>
    <mergeCell ref="R4:AA4"/>
    <mergeCell ref="R3:AA3"/>
    <mergeCell ref="R2:AA2"/>
    <mergeCell ref="AC2:AL2"/>
    <mergeCell ref="AF14:AJ14"/>
    <mergeCell ref="A14:A17"/>
    <mergeCell ref="AC3:AL3"/>
    <mergeCell ref="AN1:AV1"/>
    <mergeCell ref="AN2:AW2"/>
    <mergeCell ref="AN3:AW3"/>
    <mergeCell ref="AC1:AK1"/>
    <mergeCell ref="B1:M1"/>
    <mergeCell ref="R1:Z1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632" t="s">
        <v>155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150"/>
      <c r="O1" s="150"/>
      <c r="P1" s="150"/>
      <c r="Q1" s="151"/>
      <c r="R1" s="632"/>
      <c r="S1" s="632"/>
      <c r="T1" s="632"/>
      <c r="U1" s="632"/>
      <c r="V1" s="632"/>
      <c r="W1" s="632"/>
      <c r="X1" s="632"/>
      <c r="Y1" s="632"/>
      <c r="Z1" s="632"/>
      <c r="AA1" s="149"/>
      <c r="AB1" s="149"/>
      <c r="AC1" s="632"/>
      <c r="AD1" s="632"/>
      <c r="AE1" s="632"/>
      <c r="AF1" s="632"/>
      <c r="AG1" s="632"/>
      <c r="AH1" s="632"/>
      <c r="AI1" s="632"/>
      <c r="AJ1" s="632"/>
      <c r="AK1" s="632"/>
      <c r="AL1" s="149"/>
      <c r="AM1" s="155"/>
      <c r="AN1" s="632"/>
      <c r="AO1" s="632"/>
      <c r="AP1" s="632"/>
      <c r="AQ1" s="632"/>
      <c r="AR1" s="632"/>
      <c r="AS1" s="632"/>
      <c r="AT1" s="632"/>
      <c r="AU1" s="632"/>
      <c r="AV1" s="632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148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156"/>
      <c r="AN2" s="633"/>
      <c r="AO2" s="633"/>
      <c r="AP2" s="633"/>
      <c r="AQ2" s="633"/>
      <c r="AR2" s="633"/>
      <c r="AS2" s="633"/>
      <c r="AT2" s="633"/>
      <c r="AU2" s="633"/>
      <c r="AV2" s="633"/>
      <c r="AW2" s="633"/>
      <c r="AX2" s="134"/>
      <c r="AY2" s="622" t="s">
        <v>156</v>
      </c>
      <c r="AZ2" s="622"/>
      <c r="BA2" s="622"/>
      <c r="BB2" s="622"/>
      <c r="BC2" s="622"/>
      <c r="BD2" s="622"/>
      <c r="BE2" s="622"/>
      <c r="BF2" s="622"/>
      <c r="BG2" s="622"/>
      <c r="BH2" s="622"/>
      <c r="BI2" s="622"/>
      <c r="BJ2" s="622"/>
      <c r="BK2" s="88"/>
    </row>
    <row r="3" spans="1:63" ht="18.75">
      <c r="A3" s="634" t="s">
        <v>247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89"/>
      <c r="Q3" s="89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140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140"/>
      <c r="AN3" s="626"/>
      <c r="AO3" s="626"/>
      <c r="AP3" s="626"/>
      <c r="AQ3" s="626"/>
      <c r="AR3" s="626"/>
      <c r="AS3" s="626"/>
      <c r="AT3" s="626"/>
      <c r="AU3" s="626"/>
      <c r="AV3" s="626"/>
      <c r="AW3" s="626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635" t="s">
        <v>158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89"/>
      <c r="Q4" s="89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147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154"/>
      <c r="AN4" s="626"/>
      <c r="AO4" s="626"/>
      <c r="AP4" s="626"/>
      <c r="AQ4" s="626"/>
      <c r="AR4" s="626"/>
      <c r="AS4" s="626"/>
      <c r="AT4" s="626"/>
      <c r="AU4" s="626"/>
      <c r="AV4" s="626"/>
      <c r="AW4" s="626"/>
      <c r="AX4" s="87"/>
      <c r="AY4" s="87"/>
      <c r="AZ4" s="87"/>
      <c r="BA4" s="87"/>
      <c r="BB4" s="623" t="s">
        <v>225</v>
      </c>
      <c r="BC4" s="624"/>
      <c r="BD4" s="624"/>
      <c r="BE4" s="624"/>
      <c r="BF4" s="624"/>
      <c r="BG4" s="624"/>
      <c r="BH4" s="624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625" t="s">
        <v>227</v>
      </c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625"/>
      <c r="AH9" s="625"/>
      <c r="AI9" s="625"/>
      <c r="AJ9" s="625"/>
      <c r="AK9" s="625"/>
      <c r="AL9" s="625"/>
      <c r="AM9" s="625"/>
      <c r="AN9" s="625"/>
      <c r="AO9" s="625"/>
      <c r="AP9" s="625"/>
      <c r="AQ9" s="625"/>
      <c r="AR9" s="625"/>
      <c r="AS9" s="625"/>
      <c r="AT9" s="625"/>
      <c r="AU9" s="625"/>
      <c r="AV9" s="625"/>
      <c r="AW9" s="625"/>
      <c r="AX9" s="625"/>
      <c r="AY9" s="625"/>
      <c r="AZ9" s="625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631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627" t="s">
        <v>175</v>
      </c>
      <c r="AK14" s="628"/>
      <c r="AL14" s="628"/>
      <c r="AM14" s="628"/>
      <c r="AN14" s="629"/>
      <c r="AO14" s="96" t="s">
        <v>176</v>
      </c>
      <c r="AP14" s="96"/>
      <c r="AQ14" s="96"/>
      <c r="AR14" s="96"/>
      <c r="AS14" s="627" t="s">
        <v>177</v>
      </c>
      <c r="AT14" s="628"/>
      <c r="AU14" s="628"/>
      <c r="AV14" s="629"/>
      <c r="AW14" s="627" t="s">
        <v>178</v>
      </c>
      <c r="AX14" s="628"/>
      <c r="AY14" s="628"/>
      <c r="AZ14" s="628"/>
      <c r="BA14" s="629"/>
      <c r="BB14" s="96" t="s">
        <v>179</v>
      </c>
      <c r="BC14" s="619" t="s">
        <v>241</v>
      </c>
      <c r="BD14" s="619" t="s">
        <v>243</v>
      </c>
      <c r="BE14" s="619" t="s">
        <v>242</v>
      </c>
      <c r="BF14" s="639" t="s">
        <v>244</v>
      </c>
      <c r="BG14" s="619" t="s">
        <v>245</v>
      </c>
      <c r="BH14" s="619" t="s">
        <v>185</v>
      </c>
      <c r="BI14" s="619" t="s">
        <v>186</v>
      </c>
      <c r="BJ14" s="619" t="s">
        <v>166</v>
      </c>
      <c r="BK14" s="88"/>
    </row>
    <row r="15" spans="1:63" ht="15">
      <c r="A15" s="620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637"/>
      <c r="BD15" s="637"/>
      <c r="BE15" s="637"/>
      <c r="BF15" s="640"/>
      <c r="BG15" s="637"/>
      <c r="BH15" s="620"/>
      <c r="BI15" s="620"/>
      <c r="BJ15" s="620"/>
      <c r="BK15" s="88"/>
    </row>
    <row r="16" spans="1:63" ht="15">
      <c r="A16" s="620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637"/>
      <c r="BD16" s="637"/>
      <c r="BE16" s="637"/>
      <c r="BF16" s="640"/>
      <c r="BG16" s="637"/>
      <c r="BH16" s="620"/>
      <c r="BI16" s="620"/>
      <c r="BJ16" s="620"/>
      <c r="BK16" s="88"/>
    </row>
    <row r="17" spans="1:63" ht="15" customHeight="1" thickBot="1">
      <c r="A17" s="621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638"/>
      <c r="BD17" s="638"/>
      <c r="BE17" s="638"/>
      <c r="BF17" s="641"/>
      <c r="BG17" s="638"/>
      <c r="BH17" s="621"/>
      <c r="BI17" s="621"/>
      <c r="BJ17" s="621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9"/>
  <sheetViews>
    <sheetView showZeros="0" view="pageBreakPreview" zoomScale="95" zoomScaleNormal="95" zoomScaleSheetLayoutView="95" zoomScalePageLayoutView="48" workbookViewId="0" topLeftCell="A1">
      <selection activeCell="Z4" sqref="Z4"/>
    </sheetView>
  </sheetViews>
  <sheetFormatPr defaultColWidth="9.00390625" defaultRowHeight="12.75"/>
  <cols>
    <col min="1" max="1" width="6.875" style="211" customWidth="1"/>
    <col min="2" max="53" width="3.125" style="211" customWidth="1"/>
    <col min="54" max="54" width="0.12890625" style="211" customWidth="1"/>
    <col min="55" max="56" width="9.125" style="211" hidden="1" customWidth="1"/>
    <col min="57" max="57" width="2.875" style="211" customWidth="1"/>
    <col min="58" max="58" width="2.375" style="211" customWidth="1"/>
    <col min="59" max="16384" width="9.125" style="211" customWidth="1"/>
  </cols>
  <sheetData>
    <row r="1" spans="2:57" s="404" customFormat="1" ht="21" customHeight="1">
      <c r="B1" s="405"/>
      <c r="C1" s="405"/>
      <c r="D1" s="405"/>
      <c r="E1" s="405"/>
      <c r="F1" s="405"/>
      <c r="G1" s="405"/>
      <c r="H1" s="405"/>
      <c r="I1" s="656" t="s">
        <v>299</v>
      </c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  <c r="AG1" s="656"/>
      <c r="AH1" s="656"/>
      <c r="AI1" s="656"/>
      <c r="AJ1" s="656"/>
      <c r="AK1" s="656"/>
      <c r="AL1" s="656"/>
      <c r="AM1" s="656"/>
      <c r="AN1" s="656"/>
      <c r="AO1" s="656"/>
      <c r="AP1" s="656"/>
      <c r="AQ1" s="65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7"/>
      <c r="BC1" s="407"/>
      <c r="BD1" s="407"/>
      <c r="BE1" s="407"/>
    </row>
    <row r="2" spans="2:53" s="404" customFormat="1" ht="18" customHeight="1">
      <c r="B2" s="405"/>
      <c r="C2" s="405"/>
      <c r="D2" s="405"/>
      <c r="E2" s="405"/>
      <c r="F2" s="405"/>
      <c r="G2" s="405"/>
      <c r="H2" s="405"/>
      <c r="I2" s="657" t="s">
        <v>509</v>
      </c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  <c r="AM2" s="657"/>
      <c r="AN2" s="657"/>
      <c r="AO2" s="657"/>
      <c r="AP2" s="657"/>
      <c r="AQ2" s="657"/>
      <c r="AS2" s="408"/>
      <c r="AT2" s="409"/>
      <c r="AU2" s="409"/>
      <c r="AV2" s="409"/>
      <c r="AW2" s="409"/>
      <c r="AX2" s="409"/>
      <c r="AY2" s="409"/>
      <c r="AZ2" s="409"/>
      <c r="BA2" s="409"/>
    </row>
    <row r="3" spans="1:57" ht="15.75">
      <c r="A3" s="410" t="s">
        <v>442</v>
      </c>
      <c r="B3" s="236"/>
      <c r="C3" s="236"/>
      <c r="D3" s="236"/>
      <c r="E3" s="236"/>
      <c r="F3" s="236"/>
      <c r="G3" s="236"/>
      <c r="H3" s="236"/>
      <c r="I3" s="238"/>
      <c r="J3" s="238"/>
      <c r="K3" s="411"/>
      <c r="L3" s="41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71"/>
      <c r="AB3" s="671"/>
      <c r="AC3" s="671"/>
      <c r="AD3" s="671"/>
      <c r="AE3" s="671"/>
      <c r="AF3" s="671"/>
      <c r="AG3" s="671"/>
      <c r="AH3" s="671"/>
      <c r="AI3" s="671"/>
      <c r="AJ3" s="671"/>
      <c r="AK3" s="671"/>
      <c r="AL3" s="671"/>
      <c r="AM3" s="671"/>
      <c r="AN3" s="671"/>
      <c r="AO3" s="411"/>
      <c r="AP3" s="412" t="s">
        <v>443</v>
      </c>
      <c r="AQ3" s="236"/>
      <c r="AR3" s="238"/>
      <c r="AS3" s="236"/>
      <c r="AT3" s="236"/>
      <c r="AU3" s="236"/>
      <c r="AV3" s="236"/>
      <c r="AW3" s="236"/>
      <c r="AX3" s="236"/>
      <c r="AY3" s="236"/>
      <c r="AZ3" s="236"/>
      <c r="BA3" s="242"/>
      <c r="BB3" s="242"/>
      <c r="BC3" s="242"/>
      <c r="BD3" s="242"/>
      <c r="BE3" s="242"/>
    </row>
    <row r="4" spans="1:57" ht="12.75">
      <c r="A4" s="236" t="s">
        <v>290</v>
      </c>
      <c r="B4" s="236"/>
      <c r="C4" s="236"/>
      <c r="D4" s="236"/>
      <c r="E4" s="236"/>
      <c r="F4" s="236"/>
      <c r="G4" s="236"/>
      <c r="H4" s="236"/>
      <c r="I4" s="238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239" t="s">
        <v>444</v>
      </c>
      <c r="AQ4" s="236"/>
      <c r="AR4" s="238"/>
      <c r="AS4" s="236"/>
      <c r="AT4" s="236"/>
      <c r="AU4" s="236"/>
      <c r="AV4" s="236"/>
      <c r="AW4" s="236"/>
      <c r="AX4" s="236"/>
      <c r="AY4" s="236"/>
      <c r="AZ4" s="236"/>
      <c r="BA4" s="242"/>
      <c r="BB4" s="242"/>
      <c r="BC4" s="242"/>
      <c r="BD4" s="242"/>
      <c r="BE4" s="242"/>
    </row>
    <row r="5" spans="1:57" ht="12.75" customHeight="1">
      <c r="A5" s="236" t="s">
        <v>291</v>
      </c>
      <c r="B5" s="236"/>
      <c r="C5" s="236"/>
      <c r="D5" s="236"/>
      <c r="E5" s="236"/>
      <c r="F5" s="236"/>
      <c r="G5" s="236"/>
      <c r="H5" s="236"/>
      <c r="I5" s="238"/>
      <c r="J5" s="238"/>
      <c r="K5" s="238"/>
      <c r="L5" s="238"/>
      <c r="M5" s="672" t="s">
        <v>445</v>
      </c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2"/>
      <c r="AG5" s="672"/>
      <c r="AH5" s="672"/>
      <c r="AI5" s="672"/>
      <c r="AJ5" s="672"/>
      <c r="AK5" s="672"/>
      <c r="AL5" s="672"/>
      <c r="AM5" s="672"/>
      <c r="AN5" s="672"/>
      <c r="AO5" s="238"/>
      <c r="AP5" s="239" t="s">
        <v>291</v>
      </c>
      <c r="AQ5" s="236"/>
      <c r="AR5" s="238"/>
      <c r="AS5" s="236"/>
      <c r="AT5" s="236"/>
      <c r="AU5" s="236"/>
      <c r="AV5" s="236"/>
      <c r="AW5" s="236"/>
      <c r="AX5" s="236"/>
      <c r="AY5" s="236"/>
      <c r="AZ5" s="236"/>
      <c r="BA5" s="248"/>
      <c r="BB5" s="248"/>
      <c r="BC5" s="248"/>
      <c r="BD5" s="248"/>
      <c r="BE5" s="248"/>
    </row>
    <row r="6" spans="1:57" ht="23.25" customHeight="1">
      <c r="A6" s="236" t="s">
        <v>292</v>
      </c>
      <c r="B6" s="236"/>
      <c r="C6" s="236"/>
      <c r="D6" s="236"/>
      <c r="E6" s="236"/>
      <c r="F6" s="236"/>
      <c r="G6" s="236"/>
      <c r="H6" s="236"/>
      <c r="I6" s="237"/>
      <c r="J6" s="238"/>
      <c r="K6" s="238"/>
      <c r="L6" s="238"/>
      <c r="M6" s="673" t="s">
        <v>446</v>
      </c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3"/>
      <c r="AJ6" s="673"/>
      <c r="AK6" s="673"/>
      <c r="AL6" s="673"/>
      <c r="AM6" s="673"/>
      <c r="AN6" s="673"/>
      <c r="AO6" s="238"/>
      <c r="AP6" s="239" t="s">
        <v>292</v>
      </c>
      <c r="AQ6" s="236"/>
      <c r="AR6" s="238"/>
      <c r="AS6" s="236"/>
      <c r="AT6" s="236"/>
      <c r="AU6" s="236"/>
      <c r="AV6" s="236"/>
      <c r="AW6" s="236"/>
      <c r="AX6" s="236"/>
      <c r="AY6" s="236"/>
      <c r="AZ6" s="236"/>
      <c r="BA6" s="240"/>
      <c r="BB6" s="240"/>
      <c r="BC6" s="240"/>
      <c r="BD6" s="240"/>
      <c r="BE6" s="240"/>
    </row>
    <row r="7" spans="1:57" ht="15" customHeight="1">
      <c r="A7" s="236" t="s">
        <v>375</v>
      </c>
      <c r="B7" s="236"/>
      <c r="C7" s="236"/>
      <c r="D7" s="236"/>
      <c r="E7" s="236"/>
      <c r="F7" s="236"/>
      <c r="G7" s="236"/>
      <c r="H7" s="236"/>
      <c r="I7" s="237"/>
      <c r="J7" s="217"/>
      <c r="K7" s="217"/>
      <c r="L7" s="217"/>
      <c r="M7" s="674" t="s">
        <v>401</v>
      </c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74"/>
      <c r="AM7" s="674"/>
      <c r="AN7" s="674"/>
      <c r="AO7" s="241"/>
      <c r="AP7" s="241" t="s">
        <v>487</v>
      </c>
      <c r="AQ7" s="238"/>
      <c r="AR7" s="236"/>
      <c r="AS7" s="236"/>
      <c r="AT7" s="236"/>
      <c r="AU7" s="236"/>
      <c r="AV7" s="236"/>
      <c r="AW7" s="236"/>
      <c r="AX7" s="236"/>
      <c r="AY7" s="236"/>
      <c r="AZ7" s="236"/>
      <c r="BA7" s="242"/>
      <c r="BB7" s="242"/>
      <c r="BC7" s="242"/>
      <c r="BD7" s="242"/>
      <c r="BE7" s="242"/>
    </row>
    <row r="8" spans="1:57" ht="15.75" customHeight="1">
      <c r="A8" s="414" t="s">
        <v>486</v>
      </c>
      <c r="B8" s="243"/>
      <c r="C8" s="243"/>
      <c r="D8" s="243"/>
      <c r="E8" s="243"/>
      <c r="F8" s="243"/>
      <c r="G8" s="243"/>
      <c r="H8" s="243"/>
      <c r="I8" s="217"/>
      <c r="J8" s="217"/>
      <c r="K8" s="217"/>
      <c r="L8" s="217"/>
      <c r="M8" s="675" t="s">
        <v>447</v>
      </c>
      <c r="N8" s="675"/>
      <c r="O8" s="675"/>
      <c r="P8" s="675"/>
      <c r="Q8" s="675"/>
      <c r="R8" s="675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  <c r="AI8" s="675"/>
      <c r="AJ8" s="675"/>
      <c r="AK8" s="675"/>
      <c r="AL8" s="675"/>
      <c r="AM8" s="675"/>
      <c r="AN8" s="675"/>
      <c r="AO8" s="217"/>
      <c r="AP8" s="239" t="s">
        <v>488</v>
      </c>
      <c r="AQ8" s="217"/>
      <c r="AR8" s="243"/>
      <c r="AS8" s="243"/>
      <c r="AT8" s="243"/>
      <c r="AU8" s="243"/>
      <c r="AV8" s="243"/>
      <c r="AW8" s="243"/>
      <c r="AX8" s="243"/>
      <c r="AY8" s="243"/>
      <c r="AZ8" s="243"/>
      <c r="BA8" s="242"/>
      <c r="BB8" s="242"/>
      <c r="BC8" s="242"/>
      <c r="BD8" s="242"/>
      <c r="BE8" s="242"/>
    </row>
    <row r="9" spans="1:52" ht="18.75" customHeight="1">
      <c r="A9" s="236"/>
      <c r="B9" s="236"/>
      <c r="C9" s="236"/>
      <c r="D9" s="236"/>
      <c r="E9" s="236"/>
      <c r="F9" s="236"/>
      <c r="G9" s="236"/>
      <c r="H9" s="236"/>
      <c r="I9" s="238"/>
      <c r="J9" s="238"/>
      <c r="K9" s="239"/>
      <c r="L9" s="239"/>
      <c r="M9" s="673" t="s">
        <v>448</v>
      </c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3"/>
      <c r="AL9" s="673"/>
      <c r="AM9" s="673"/>
      <c r="AN9" s="673"/>
      <c r="AO9" s="239"/>
      <c r="AP9" s="239"/>
      <c r="AQ9" s="239"/>
      <c r="AR9" s="238"/>
      <c r="AS9" s="236"/>
      <c r="AT9" s="236"/>
      <c r="AU9" s="236"/>
      <c r="AV9" s="236"/>
      <c r="AW9" s="236"/>
      <c r="AX9" s="236"/>
      <c r="AY9" s="236"/>
      <c r="AZ9" s="236"/>
    </row>
    <row r="10" spans="9:39" ht="12.75" customHeight="1">
      <c r="I10" s="244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6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5"/>
      <c r="AJ10" s="245"/>
      <c r="AK10" s="245"/>
      <c r="AL10" s="245"/>
      <c r="AM10" s="245"/>
    </row>
    <row r="11" spans="9:16" ht="12.75">
      <c r="I11" s="248"/>
      <c r="K11" s="249" t="s">
        <v>449</v>
      </c>
      <c r="P11" s="250"/>
    </row>
    <row r="12" ht="12.75">
      <c r="K12" s="249" t="s">
        <v>450</v>
      </c>
    </row>
    <row r="13" ht="12.75">
      <c r="K13" s="249" t="s">
        <v>451</v>
      </c>
    </row>
    <row r="14" spans="2:11" ht="9" customHeight="1">
      <c r="B14" s="245"/>
      <c r="C14" s="245"/>
      <c r="D14" s="245"/>
      <c r="E14" s="245"/>
      <c r="F14" s="245"/>
      <c r="G14" s="245"/>
      <c r="H14" s="245"/>
      <c r="K14" s="251"/>
    </row>
    <row r="15" ht="12.75">
      <c r="K15" s="248" t="s">
        <v>452</v>
      </c>
    </row>
    <row r="16" ht="9.75" customHeight="1">
      <c r="K16" s="251"/>
    </row>
    <row r="17" spans="1:10" ht="12.75" customHeight="1">
      <c r="A17" s="415"/>
      <c r="J17" s="212" t="s">
        <v>453</v>
      </c>
    </row>
    <row r="18" spans="1:53" ht="12.75">
      <c r="A18" s="676" t="s">
        <v>454</v>
      </c>
      <c r="B18" s="676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T18" s="249" t="s">
        <v>455</v>
      </c>
      <c r="AG18" s="658"/>
      <c r="AH18" s="658"/>
      <c r="AI18" s="658"/>
      <c r="AJ18" s="658"/>
      <c r="AK18" s="658"/>
      <c r="AL18" s="658"/>
      <c r="AM18" s="658"/>
      <c r="AN18" s="658"/>
      <c r="AO18" s="658"/>
      <c r="AP18" s="658"/>
      <c r="AQ18" s="658"/>
      <c r="AR18" s="658"/>
      <c r="AS18" s="658"/>
      <c r="AT18" s="658"/>
      <c r="AU18" s="658"/>
      <c r="AV18" s="658"/>
      <c r="AW18" s="658"/>
      <c r="AX18" s="658"/>
      <c r="AY18" s="658"/>
      <c r="AZ18" s="658"/>
      <c r="BA18" s="658"/>
    </row>
    <row r="19" ht="9.75" customHeight="1"/>
    <row r="20" spans="1:53" ht="14.25">
      <c r="A20" s="659" t="s">
        <v>264</v>
      </c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59"/>
      <c r="Y20" s="659"/>
      <c r="Z20" s="659"/>
      <c r="AA20" s="659"/>
      <c r="AB20" s="659"/>
      <c r="AC20" s="659"/>
      <c r="AD20" s="659"/>
      <c r="AE20" s="659"/>
      <c r="AF20" s="659"/>
      <c r="AG20" s="659"/>
      <c r="AH20" s="659"/>
      <c r="AI20" s="659"/>
      <c r="AJ20" s="659"/>
      <c r="AK20" s="659"/>
      <c r="AL20" s="659"/>
      <c r="AM20" s="659"/>
      <c r="AN20" s="659"/>
      <c r="AO20" s="659"/>
      <c r="AP20" s="659"/>
      <c r="AQ20" s="659"/>
      <c r="AR20" s="659"/>
      <c r="AS20" s="659"/>
      <c r="AT20" s="659"/>
      <c r="AU20" s="659"/>
      <c r="AV20" s="659"/>
      <c r="AW20" s="659"/>
      <c r="AX20" s="659"/>
      <c r="AY20" s="659"/>
      <c r="AZ20" s="659"/>
      <c r="BA20" s="659"/>
    </row>
    <row r="21" spans="28:32" ht="5.25" customHeight="1" thickBot="1">
      <c r="AB21" s="416"/>
      <c r="AC21" s="416"/>
      <c r="AD21" s="416"/>
      <c r="AE21" s="416"/>
      <c r="AF21" s="416"/>
    </row>
    <row r="22" spans="1:53" s="208" customFormat="1" ht="12.75" customHeight="1">
      <c r="A22" s="660" t="s">
        <v>263</v>
      </c>
      <c r="B22" s="664" t="s">
        <v>167</v>
      </c>
      <c r="C22" s="664"/>
      <c r="D22" s="664"/>
      <c r="E22" s="664"/>
      <c r="F22" s="664"/>
      <c r="G22" s="665" t="s">
        <v>168</v>
      </c>
      <c r="H22" s="664"/>
      <c r="I22" s="664"/>
      <c r="J22" s="666"/>
      <c r="K22" s="664" t="s">
        <v>169</v>
      </c>
      <c r="L22" s="667"/>
      <c r="M22" s="667"/>
      <c r="N22" s="667"/>
      <c r="O22" s="667"/>
      <c r="P22" s="665" t="s">
        <v>170</v>
      </c>
      <c r="Q22" s="667"/>
      <c r="R22" s="667"/>
      <c r="S22" s="678"/>
      <c r="T22" s="664" t="s">
        <v>171</v>
      </c>
      <c r="U22" s="684"/>
      <c r="V22" s="684"/>
      <c r="W22" s="684"/>
      <c r="X22" s="665" t="s">
        <v>172</v>
      </c>
      <c r="Y22" s="664"/>
      <c r="Z22" s="664"/>
      <c r="AA22" s="666"/>
      <c r="AB22" s="664" t="s">
        <v>173</v>
      </c>
      <c r="AC22" s="677"/>
      <c r="AD22" s="677"/>
      <c r="AE22" s="677"/>
      <c r="AF22" s="677"/>
      <c r="AG22" s="665" t="s">
        <v>174</v>
      </c>
      <c r="AH22" s="677"/>
      <c r="AI22" s="677"/>
      <c r="AJ22" s="679"/>
      <c r="AK22" s="664" t="s">
        <v>175</v>
      </c>
      <c r="AL22" s="680"/>
      <c r="AM22" s="680"/>
      <c r="AN22" s="680"/>
      <c r="AO22" s="680"/>
      <c r="AP22" s="665" t="s">
        <v>176</v>
      </c>
      <c r="AQ22" s="680"/>
      <c r="AR22" s="680"/>
      <c r="AS22" s="681"/>
      <c r="AT22" s="664" t="s">
        <v>177</v>
      </c>
      <c r="AU22" s="677"/>
      <c r="AV22" s="677"/>
      <c r="AW22" s="677"/>
      <c r="AX22" s="665" t="s">
        <v>178</v>
      </c>
      <c r="AY22" s="684"/>
      <c r="AZ22" s="684"/>
      <c r="BA22" s="685"/>
    </row>
    <row r="23" spans="1:53" s="209" customFormat="1" ht="12" thickBot="1">
      <c r="A23" s="661"/>
      <c r="B23" s="252">
        <v>1</v>
      </c>
      <c r="C23" s="253">
        <f aca="true" t="shared" si="0" ref="C23:BA23">B23+1</f>
        <v>2</v>
      </c>
      <c r="D23" s="253">
        <f t="shared" si="0"/>
        <v>3</v>
      </c>
      <c r="E23" s="253">
        <f t="shared" si="0"/>
        <v>4</v>
      </c>
      <c r="F23" s="254">
        <f t="shared" si="0"/>
        <v>5</v>
      </c>
      <c r="G23" s="255">
        <f t="shared" si="0"/>
        <v>6</v>
      </c>
      <c r="H23" s="253">
        <f t="shared" si="0"/>
        <v>7</v>
      </c>
      <c r="I23" s="253">
        <f t="shared" si="0"/>
        <v>8</v>
      </c>
      <c r="J23" s="256">
        <f t="shared" si="0"/>
        <v>9</v>
      </c>
      <c r="K23" s="252">
        <f t="shared" si="0"/>
        <v>10</v>
      </c>
      <c r="L23" s="253">
        <f t="shared" si="0"/>
        <v>11</v>
      </c>
      <c r="M23" s="253">
        <f t="shared" si="0"/>
        <v>12</v>
      </c>
      <c r="N23" s="253">
        <f t="shared" si="0"/>
        <v>13</v>
      </c>
      <c r="O23" s="254">
        <f t="shared" si="0"/>
        <v>14</v>
      </c>
      <c r="P23" s="255">
        <f t="shared" si="0"/>
        <v>15</v>
      </c>
      <c r="Q23" s="253">
        <f t="shared" si="0"/>
        <v>16</v>
      </c>
      <c r="R23" s="253">
        <f t="shared" si="0"/>
        <v>17</v>
      </c>
      <c r="S23" s="256">
        <f t="shared" si="0"/>
        <v>18</v>
      </c>
      <c r="T23" s="252">
        <f t="shared" si="0"/>
        <v>19</v>
      </c>
      <c r="U23" s="253">
        <f t="shared" si="0"/>
        <v>20</v>
      </c>
      <c r="V23" s="253">
        <f t="shared" si="0"/>
        <v>21</v>
      </c>
      <c r="W23" s="254">
        <f t="shared" si="0"/>
        <v>22</v>
      </c>
      <c r="X23" s="255">
        <f t="shared" si="0"/>
        <v>23</v>
      </c>
      <c r="Y23" s="253">
        <f t="shared" si="0"/>
        <v>24</v>
      </c>
      <c r="Z23" s="253">
        <f t="shared" si="0"/>
        <v>25</v>
      </c>
      <c r="AA23" s="256">
        <f t="shared" si="0"/>
        <v>26</v>
      </c>
      <c r="AB23" s="252">
        <f t="shared" si="0"/>
        <v>27</v>
      </c>
      <c r="AC23" s="253">
        <f t="shared" si="0"/>
        <v>28</v>
      </c>
      <c r="AD23" s="253">
        <f t="shared" si="0"/>
        <v>29</v>
      </c>
      <c r="AE23" s="253">
        <f t="shared" si="0"/>
        <v>30</v>
      </c>
      <c r="AF23" s="254">
        <f t="shared" si="0"/>
        <v>31</v>
      </c>
      <c r="AG23" s="255">
        <f t="shared" si="0"/>
        <v>32</v>
      </c>
      <c r="AH23" s="253">
        <f t="shared" si="0"/>
        <v>33</v>
      </c>
      <c r="AI23" s="253">
        <f t="shared" si="0"/>
        <v>34</v>
      </c>
      <c r="AJ23" s="256">
        <f t="shared" si="0"/>
        <v>35</v>
      </c>
      <c r="AK23" s="252">
        <f t="shared" si="0"/>
        <v>36</v>
      </c>
      <c r="AL23" s="253">
        <f t="shared" si="0"/>
        <v>37</v>
      </c>
      <c r="AM23" s="253">
        <f t="shared" si="0"/>
        <v>38</v>
      </c>
      <c r="AN23" s="253">
        <f t="shared" si="0"/>
        <v>39</v>
      </c>
      <c r="AO23" s="254">
        <f t="shared" si="0"/>
        <v>40</v>
      </c>
      <c r="AP23" s="255">
        <f t="shared" si="0"/>
        <v>41</v>
      </c>
      <c r="AQ23" s="253">
        <f t="shared" si="0"/>
        <v>42</v>
      </c>
      <c r="AR23" s="253">
        <f t="shared" si="0"/>
        <v>43</v>
      </c>
      <c r="AS23" s="256">
        <f t="shared" si="0"/>
        <v>44</v>
      </c>
      <c r="AT23" s="252">
        <f t="shared" si="0"/>
        <v>45</v>
      </c>
      <c r="AU23" s="253">
        <f t="shared" si="0"/>
        <v>46</v>
      </c>
      <c r="AV23" s="253">
        <f t="shared" si="0"/>
        <v>47</v>
      </c>
      <c r="AW23" s="254">
        <f t="shared" si="0"/>
        <v>48</v>
      </c>
      <c r="AX23" s="255">
        <f t="shared" si="0"/>
        <v>49</v>
      </c>
      <c r="AY23" s="253">
        <f t="shared" si="0"/>
        <v>50</v>
      </c>
      <c r="AZ23" s="254">
        <f t="shared" si="0"/>
        <v>51</v>
      </c>
      <c r="BA23" s="323">
        <f t="shared" si="0"/>
        <v>52</v>
      </c>
    </row>
    <row r="24" spans="1:53" s="210" customFormat="1" ht="12.75">
      <c r="A24" s="662"/>
      <c r="B24" s="417">
        <v>1</v>
      </c>
      <c r="C24" s="417">
        <v>5</v>
      </c>
      <c r="D24" s="418">
        <v>12</v>
      </c>
      <c r="E24" s="418">
        <v>19</v>
      </c>
      <c r="F24" s="419">
        <v>26</v>
      </c>
      <c r="G24" s="420">
        <v>3</v>
      </c>
      <c r="H24" s="418">
        <v>10</v>
      </c>
      <c r="I24" s="418">
        <v>17</v>
      </c>
      <c r="J24" s="421">
        <v>24</v>
      </c>
      <c r="K24" s="417">
        <v>31</v>
      </c>
      <c r="L24" s="418">
        <v>7</v>
      </c>
      <c r="M24" s="418">
        <v>14</v>
      </c>
      <c r="N24" s="418">
        <v>21</v>
      </c>
      <c r="O24" s="419">
        <v>28</v>
      </c>
      <c r="P24" s="420">
        <v>5</v>
      </c>
      <c r="Q24" s="418">
        <v>12</v>
      </c>
      <c r="R24" s="418">
        <v>19</v>
      </c>
      <c r="S24" s="421">
        <v>26</v>
      </c>
      <c r="T24" s="417">
        <v>2</v>
      </c>
      <c r="U24" s="418">
        <v>9</v>
      </c>
      <c r="V24" s="418">
        <v>16</v>
      </c>
      <c r="W24" s="419">
        <v>23</v>
      </c>
      <c r="X24" s="420">
        <v>30</v>
      </c>
      <c r="Y24" s="418">
        <v>6</v>
      </c>
      <c r="Z24" s="418">
        <v>13</v>
      </c>
      <c r="AA24" s="421">
        <v>20</v>
      </c>
      <c r="AB24" s="417">
        <v>27</v>
      </c>
      <c r="AC24" s="418">
        <v>6</v>
      </c>
      <c r="AD24" s="418">
        <v>13</v>
      </c>
      <c r="AE24" s="418">
        <v>20</v>
      </c>
      <c r="AF24" s="419">
        <v>27</v>
      </c>
      <c r="AG24" s="420">
        <v>3</v>
      </c>
      <c r="AH24" s="418">
        <v>10</v>
      </c>
      <c r="AI24" s="418">
        <v>17</v>
      </c>
      <c r="AJ24" s="421">
        <v>24</v>
      </c>
      <c r="AK24" s="417">
        <v>1</v>
      </c>
      <c r="AL24" s="418">
        <v>8</v>
      </c>
      <c r="AM24" s="418">
        <v>15</v>
      </c>
      <c r="AN24" s="418">
        <v>22</v>
      </c>
      <c r="AO24" s="419">
        <v>29</v>
      </c>
      <c r="AP24" s="420">
        <v>5</v>
      </c>
      <c r="AQ24" s="418">
        <v>12</v>
      </c>
      <c r="AR24" s="418">
        <v>19</v>
      </c>
      <c r="AS24" s="421">
        <v>26</v>
      </c>
      <c r="AT24" s="417">
        <v>3</v>
      </c>
      <c r="AU24" s="418">
        <v>10</v>
      </c>
      <c r="AV24" s="418">
        <v>17</v>
      </c>
      <c r="AW24" s="419">
        <v>24</v>
      </c>
      <c r="AX24" s="420">
        <v>31</v>
      </c>
      <c r="AY24" s="418">
        <v>7</v>
      </c>
      <c r="AZ24" s="419">
        <v>14</v>
      </c>
      <c r="BA24" s="421">
        <v>21</v>
      </c>
    </row>
    <row r="25" spans="1:53" s="210" customFormat="1" ht="13.5" thickBot="1">
      <c r="A25" s="663"/>
      <c r="B25" s="422">
        <v>4</v>
      </c>
      <c r="C25" s="422">
        <v>11</v>
      </c>
      <c r="D25" s="423">
        <v>18</v>
      </c>
      <c r="E25" s="423">
        <v>25</v>
      </c>
      <c r="F25" s="424">
        <v>2</v>
      </c>
      <c r="G25" s="425">
        <v>9</v>
      </c>
      <c r="H25" s="423">
        <v>16</v>
      </c>
      <c r="I25" s="423">
        <v>23</v>
      </c>
      <c r="J25" s="426">
        <v>30</v>
      </c>
      <c r="K25" s="422">
        <v>6</v>
      </c>
      <c r="L25" s="423">
        <v>13</v>
      </c>
      <c r="M25" s="423">
        <v>20</v>
      </c>
      <c r="N25" s="423">
        <v>27</v>
      </c>
      <c r="O25" s="424">
        <v>4</v>
      </c>
      <c r="P25" s="425">
        <v>11</v>
      </c>
      <c r="Q25" s="423">
        <v>18</v>
      </c>
      <c r="R25" s="423">
        <v>25</v>
      </c>
      <c r="S25" s="426">
        <v>1</v>
      </c>
      <c r="T25" s="422">
        <v>8</v>
      </c>
      <c r="U25" s="423">
        <v>15</v>
      </c>
      <c r="V25" s="423">
        <v>22</v>
      </c>
      <c r="W25" s="424">
        <v>29</v>
      </c>
      <c r="X25" s="425">
        <v>5</v>
      </c>
      <c r="Y25" s="423">
        <v>12</v>
      </c>
      <c r="Z25" s="423">
        <v>19</v>
      </c>
      <c r="AA25" s="426">
        <v>26</v>
      </c>
      <c r="AB25" s="422">
        <v>5</v>
      </c>
      <c r="AC25" s="423">
        <v>12</v>
      </c>
      <c r="AD25" s="423">
        <v>19</v>
      </c>
      <c r="AE25" s="423">
        <v>26</v>
      </c>
      <c r="AF25" s="424">
        <v>2</v>
      </c>
      <c r="AG25" s="425">
        <v>9</v>
      </c>
      <c r="AH25" s="423">
        <v>16</v>
      </c>
      <c r="AI25" s="423">
        <v>23</v>
      </c>
      <c r="AJ25" s="426">
        <v>30</v>
      </c>
      <c r="AK25" s="422">
        <v>7</v>
      </c>
      <c r="AL25" s="423">
        <v>14</v>
      </c>
      <c r="AM25" s="423">
        <v>21</v>
      </c>
      <c r="AN25" s="423">
        <v>28</v>
      </c>
      <c r="AO25" s="424">
        <v>4</v>
      </c>
      <c r="AP25" s="425">
        <v>11</v>
      </c>
      <c r="AQ25" s="423">
        <v>18</v>
      </c>
      <c r="AR25" s="423">
        <v>25</v>
      </c>
      <c r="AS25" s="426">
        <v>2</v>
      </c>
      <c r="AT25" s="422">
        <v>9</v>
      </c>
      <c r="AU25" s="423">
        <v>16</v>
      </c>
      <c r="AV25" s="423">
        <v>23</v>
      </c>
      <c r="AW25" s="424">
        <v>30</v>
      </c>
      <c r="AX25" s="425">
        <v>6</v>
      </c>
      <c r="AY25" s="423">
        <v>13</v>
      </c>
      <c r="AZ25" s="424">
        <v>20</v>
      </c>
      <c r="BA25" s="426">
        <v>27</v>
      </c>
    </row>
    <row r="26" spans="1:53" ht="12.75">
      <c r="A26" s="257" t="s">
        <v>198</v>
      </c>
      <c r="B26" s="328" t="s">
        <v>306</v>
      </c>
      <c r="C26" s="324" t="s">
        <v>306</v>
      </c>
      <c r="D26" s="324" t="s">
        <v>306</v>
      </c>
      <c r="E26" s="324" t="s">
        <v>306</v>
      </c>
      <c r="F26" s="325" t="s">
        <v>306</v>
      </c>
      <c r="G26" s="326" t="s">
        <v>306</v>
      </c>
      <c r="H26" s="324" t="s">
        <v>306</v>
      </c>
      <c r="I26" s="324" t="s">
        <v>306</v>
      </c>
      <c r="J26" s="327" t="s">
        <v>306</v>
      </c>
      <c r="K26" s="328" t="s">
        <v>306</v>
      </c>
      <c r="L26" s="324" t="s">
        <v>306</v>
      </c>
      <c r="M26" s="324" t="s">
        <v>306</v>
      </c>
      <c r="N26" s="324" t="s">
        <v>306</v>
      </c>
      <c r="O26" s="325" t="s">
        <v>306</v>
      </c>
      <c r="P26" s="326" t="s">
        <v>306</v>
      </c>
      <c r="Q26" s="324" t="s">
        <v>307</v>
      </c>
      <c r="R26" s="324" t="s">
        <v>307</v>
      </c>
      <c r="S26" s="327" t="s">
        <v>217</v>
      </c>
      <c r="T26" s="328" t="s">
        <v>217</v>
      </c>
      <c r="U26" s="324" t="s">
        <v>217</v>
      </c>
      <c r="V26" s="324" t="s">
        <v>217</v>
      </c>
      <c r="W26" s="324" t="s">
        <v>217</v>
      </c>
      <c r="X26" s="326" t="s">
        <v>308</v>
      </c>
      <c r="Y26" s="324" t="s">
        <v>308</v>
      </c>
      <c r="Z26" s="324" t="s">
        <v>306</v>
      </c>
      <c r="AA26" s="327" t="s">
        <v>306</v>
      </c>
      <c r="AB26" s="328" t="s">
        <v>306</v>
      </c>
      <c r="AC26" s="324" t="s">
        <v>306</v>
      </c>
      <c r="AD26" s="324" t="s">
        <v>306</v>
      </c>
      <c r="AE26" s="324" t="s">
        <v>306</v>
      </c>
      <c r="AF26" s="325" t="s">
        <v>306</v>
      </c>
      <c r="AG26" s="326" t="s">
        <v>306</v>
      </c>
      <c r="AH26" s="324" t="s">
        <v>306</v>
      </c>
      <c r="AI26" s="324" t="s">
        <v>306</v>
      </c>
      <c r="AJ26" s="327" t="s">
        <v>306</v>
      </c>
      <c r="AK26" s="328" t="s">
        <v>306</v>
      </c>
      <c r="AL26" s="324" t="s">
        <v>306</v>
      </c>
      <c r="AM26" s="324" t="s">
        <v>306</v>
      </c>
      <c r="AN26" s="324" t="s">
        <v>306</v>
      </c>
      <c r="AO26" s="325" t="s">
        <v>307</v>
      </c>
      <c r="AP26" s="326" t="s">
        <v>307</v>
      </c>
      <c r="AQ26" s="324" t="s">
        <v>217</v>
      </c>
      <c r="AR26" s="324" t="s">
        <v>217</v>
      </c>
      <c r="AS26" s="327" t="s">
        <v>217</v>
      </c>
      <c r="AT26" s="326" t="s">
        <v>217</v>
      </c>
      <c r="AU26" s="324" t="s">
        <v>217</v>
      </c>
      <c r="AV26" s="324" t="s">
        <v>217</v>
      </c>
      <c r="AW26" s="327" t="s">
        <v>217</v>
      </c>
      <c r="AX26" s="328" t="s">
        <v>217</v>
      </c>
      <c r="AY26" s="324" t="s">
        <v>217</v>
      </c>
      <c r="AZ26" s="324" t="s">
        <v>217</v>
      </c>
      <c r="BA26" s="327" t="s">
        <v>217</v>
      </c>
    </row>
    <row r="27" spans="1:53" ht="12.75">
      <c r="A27" s="258" t="s">
        <v>200</v>
      </c>
      <c r="B27" s="328" t="s">
        <v>306</v>
      </c>
      <c r="C27" s="324" t="s">
        <v>306</v>
      </c>
      <c r="D27" s="324" t="s">
        <v>306</v>
      </c>
      <c r="E27" s="324" t="s">
        <v>306</v>
      </c>
      <c r="F27" s="325" t="s">
        <v>306</v>
      </c>
      <c r="G27" s="326" t="s">
        <v>306</v>
      </c>
      <c r="H27" s="324" t="s">
        <v>306</v>
      </c>
      <c r="I27" s="324" t="s">
        <v>306</v>
      </c>
      <c r="J27" s="327" t="s">
        <v>306</v>
      </c>
      <c r="K27" s="328" t="s">
        <v>306</v>
      </c>
      <c r="L27" s="324" t="s">
        <v>306</v>
      </c>
      <c r="M27" s="324" t="s">
        <v>306</v>
      </c>
      <c r="N27" s="324" t="s">
        <v>306</v>
      </c>
      <c r="O27" s="325" t="s">
        <v>306</v>
      </c>
      <c r="P27" s="326" t="s">
        <v>306</v>
      </c>
      <c r="Q27" s="324" t="s">
        <v>307</v>
      </c>
      <c r="R27" s="324" t="s">
        <v>307</v>
      </c>
      <c r="S27" s="327" t="s">
        <v>217</v>
      </c>
      <c r="T27" s="328" t="s">
        <v>217</v>
      </c>
      <c r="U27" s="324" t="s">
        <v>217</v>
      </c>
      <c r="V27" s="324" t="s">
        <v>217</v>
      </c>
      <c r="W27" s="324" t="s">
        <v>217</v>
      </c>
      <c r="X27" s="326" t="s">
        <v>308</v>
      </c>
      <c r="Y27" s="324" t="s">
        <v>308</v>
      </c>
      <c r="Z27" s="324" t="s">
        <v>306</v>
      </c>
      <c r="AA27" s="327" t="s">
        <v>306</v>
      </c>
      <c r="AB27" s="328" t="s">
        <v>306</v>
      </c>
      <c r="AC27" s="324" t="s">
        <v>306</v>
      </c>
      <c r="AD27" s="324" t="s">
        <v>306</v>
      </c>
      <c r="AE27" s="324" t="s">
        <v>306</v>
      </c>
      <c r="AF27" s="325" t="s">
        <v>306</v>
      </c>
      <c r="AG27" s="326" t="s">
        <v>306</v>
      </c>
      <c r="AH27" s="324" t="s">
        <v>306</v>
      </c>
      <c r="AI27" s="324" t="s">
        <v>306</v>
      </c>
      <c r="AJ27" s="327" t="s">
        <v>306</v>
      </c>
      <c r="AK27" s="328" t="s">
        <v>306</v>
      </c>
      <c r="AL27" s="324" t="s">
        <v>306</v>
      </c>
      <c r="AM27" s="324" t="s">
        <v>306</v>
      </c>
      <c r="AN27" s="324" t="s">
        <v>306</v>
      </c>
      <c r="AO27" s="325" t="s">
        <v>307</v>
      </c>
      <c r="AP27" s="326" t="s">
        <v>307</v>
      </c>
      <c r="AQ27" s="324" t="s">
        <v>217</v>
      </c>
      <c r="AR27" s="324" t="s">
        <v>217</v>
      </c>
      <c r="AS27" s="327" t="s">
        <v>217</v>
      </c>
      <c r="AT27" s="326" t="s">
        <v>217</v>
      </c>
      <c r="AU27" s="324" t="s">
        <v>217</v>
      </c>
      <c r="AV27" s="324" t="s">
        <v>217</v>
      </c>
      <c r="AW27" s="327" t="s">
        <v>217</v>
      </c>
      <c r="AX27" s="328" t="s">
        <v>217</v>
      </c>
      <c r="AY27" s="324" t="s">
        <v>217</v>
      </c>
      <c r="AZ27" s="324" t="s">
        <v>217</v>
      </c>
      <c r="BA27" s="327" t="s">
        <v>217</v>
      </c>
    </row>
    <row r="28" spans="1:53" ht="12.75">
      <c r="A28" s="258" t="s">
        <v>201</v>
      </c>
      <c r="B28" s="328" t="s">
        <v>306</v>
      </c>
      <c r="C28" s="324" t="s">
        <v>306</v>
      </c>
      <c r="D28" s="324" t="s">
        <v>306</v>
      </c>
      <c r="E28" s="324" t="s">
        <v>306</v>
      </c>
      <c r="F28" s="325" t="s">
        <v>306</v>
      </c>
      <c r="G28" s="326" t="s">
        <v>306</v>
      </c>
      <c r="H28" s="324" t="s">
        <v>306</v>
      </c>
      <c r="I28" s="324" t="s">
        <v>306</v>
      </c>
      <c r="J28" s="327" t="s">
        <v>306</v>
      </c>
      <c r="K28" s="328" t="s">
        <v>306</v>
      </c>
      <c r="L28" s="324" t="s">
        <v>306</v>
      </c>
      <c r="M28" s="324" t="s">
        <v>306</v>
      </c>
      <c r="N28" s="324" t="s">
        <v>306</v>
      </c>
      <c r="O28" s="325" t="s">
        <v>306</v>
      </c>
      <c r="P28" s="326" t="s">
        <v>306</v>
      </c>
      <c r="Q28" s="324" t="s">
        <v>307</v>
      </c>
      <c r="R28" s="324" t="s">
        <v>307</v>
      </c>
      <c r="S28" s="327" t="s">
        <v>217</v>
      </c>
      <c r="T28" s="328" t="s">
        <v>217</v>
      </c>
      <c r="U28" s="324" t="s">
        <v>217</v>
      </c>
      <c r="V28" s="324" t="s">
        <v>308</v>
      </c>
      <c r="W28" s="325" t="s">
        <v>308</v>
      </c>
      <c r="X28" s="326" t="s">
        <v>308</v>
      </c>
      <c r="Y28" s="324" t="s">
        <v>308</v>
      </c>
      <c r="Z28" s="324" t="s">
        <v>306</v>
      </c>
      <c r="AA28" s="327" t="s">
        <v>306</v>
      </c>
      <c r="AB28" s="328" t="s">
        <v>306</v>
      </c>
      <c r="AC28" s="324" t="s">
        <v>306</v>
      </c>
      <c r="AD28" s="324" t="s">
        <v>306</v>
      </c>
      <c r="AE28" s="324" t="s">
        <v>306</v>
      </c>
      <c r="AF28" s="325" t="s">
        <v>306</v>
      </c>
      <c r="AG28" s="326" t="s">
        <v>306</v>
      </c>
      <c r="AH28" s="324" t="s">
        <v>306</v>
      </c>
      <c r="AI28" s="324" t="s">
        <v>306</v>
      </c>
      <c r="AJ28" s="327" t="s">
        <v>306</v>
      </c>
      <c r="AK28" s="328" t="s">
        <v>306</v>
      </c>
      <c r="AL28" s="324" t="s">
        <v>306</v>
      </c>
      <c r="AM28" s="324" t="s">
        <v>306</v>
      </c>
      <c r="AN28" s="324" t="s">
        <v>306</v>
      </c>
      <c r="AO28" s="325" t="s">
        <v>307</v>
      </c>
      <c r="AP28" s="326" t="s">
        <v>307</v>
      </c>
      <c r="AQ28" s="324" t="s">
        <v>217</v>
      </c>
      <c r="AR28" s="324" t="s">
        <v>217</v>
      </c>
      <c r="AS28" s="327" t="s">
        <v>217</v>
      </c>
      <c r="AT28" s="326" t="s">
        <v>217</v>
      </c>
      <c r="AU28" s="324" t="s">
        <v>217</v>
      </c>
      <c r="AV28" s="324" t="s">
        <v>217</v>
      </c>
      <c r="AW28" s="327" t="s">
        <v>217</v>
      </c>
      <c r="AX28" s="328" t="s">
        <v>217</v>
      </c>
      <c r="AY28" s="324" t="s">
        <v>217</v>
      </c>
      <c r="AZ28" s="324" t="s">
        <v>217</v>
      </c>
      <c r="BA28" s="327" t="s">
        <v>217</v>
      </c>
    </row>
    <row r="29" spans="1:53" ht="13.5" thickBot="1">
      <c r="A29" s="259" t="s">
        <v>202</v>
      </c>
      <c r="B29" s="315" t="s">
        <v>306</v>
      </c>
      <c r="C29" s="316" t="s">
        <v>306</v>
      </c>
      <c r="D29" s="316" t="s">
        <v>306</v>
      </c>
      <c r="E29" s="316" t="s">
        <v>306</v>
      </c>
      <c r="F29" s="329" t="s">
        <v>306</v>
      </c>
      <c r="G29" s="315" t="s">
        <v>306</v>
      </c>
      <c r="H29" s="316" t="s">
        <v>306</v>
      </c>
      <c r="I29" s="316" t="s">
        <v>306</v>
      </c>
      <c r="J29" s="330" t="s">
        <v>306</v>
      </c>
      <c r="K29" s="331" t="s">
        <v>306</v>
      </c>
      <c r="L29" s="316" t="s">
        <v>306</v>
      </c>
      <c r="M29" s="316" t="s">
        <v>306</v>
      </c>
      <c r="N29" s="316" t="s">
        <v>306</v>
      </c>
      <c r="O29" s="329" t="s">
        <v>306</v>
      </c>
      <c r="P29" s="315" t="s">
        <v>306</v>
      </c>
      <c r="Q29" s="316" t="s">
        <v>307</v>
      </c>
      <c r="R29" s="316" t="s">
        <v>307</v>
      </c>
      <c r="S29" s="330" t="s">
        <v>217</v>
      </c>
      <c r="T29" s="331" t="s">
        <v>217</v>
      </c>
      <c r="U29" s="316" t="s">
        <v>217</v>
      </c>
      <c r="V29" s="316" t="s">
        <v>308</v>
      </c>
      <c r="W29" s="329" t="s">
        <v>308</v>
      </c>
      <c r="X29" s="315" t="s">
        <v>308</v>
      </c>
      <c r="Y29" s="316" t="s">
        <v>308</v>
      </c>
      <c r="Z29" s="316" t="s">
        <v>306</v>
      </c>
      <c r="AA29" s="330" t="s">
        <v>306</v>
      </c>
      <c r="AB29" s="331" t="s">
        <v>306</v>
      </c>
      <c r="AC29" s="316" t="s">
        <v>306</v>
      </c>
      <c r="AD29" s="316" t="s">
        <v>306</v>
      </c>
      <c r="AE29" s="316" t="s">
        <v>306</v>
      </c>
      <c r="AF29" s="329" t="s">
        <v>306</v>
      </c>
      <c r="AG29" s="315" t="s">
        <v>306</v>
      </c>
      <c r="AH29" s="316" t="s">
        <v>306</v>
      </c>
      <c r="AI29" s="316" t="s">
        <v>306</v>
      </c>
      <c r="AJ29" s="330" t="s">
        <v>307</v>
      </c>
      <c r="AK29" s="331" t="s">
        <v>307</v>
      </c>
      <c r="AL29" s="316" t="s">
        <v>212</v>
      </c>
      <c r="AM29" s="316" t="s">
        <v>212</v>
      </c>
      <c r="AN29" s="316" t="s">
        <v>212</v>
      </c>
      <c r="AO29" s="329" t="s">
        <v>456</v>
      </c>
      <c r="AP29" s="315"/>
      <c r="AQ29" s="316"/>
      <c r="AR29" s="427"/>
      <c r="AS29" s="330"/>
      <c r="AT29" s="315"/>
      <c r="AU29" s="316"/>
      <c r="AV29" s="316"/>
      <c r="AW29" s="330"/>
      <c r="AX29" s="328"/>
      <c r="AY29" s="324"/>
      <c r="AZ29" s="324"/>
      <c r="BA29" s="327"/>
    </row>
    <row r="30" spans="1:53" ht="15.75">
      <c r="A30" s="260" t="s">
        <v>457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</row>
    <row r="31" ht="10.5" customHeight="1">
      <c r="A31" s="212"/>
    </row>
    <row r="32" spans="1:52" s="213" customFormat="1" ht="12.75" customHeight="1">
      <c r="A32" s="686" t="s">
        <v>302</v>
      </c>
      <c r="B32" s="686"/>
      <c r="C32" s="686"/>
      <c r="D32" s="686"/>
      <c r="E32" s="686"/>
      <c r="F32" s="686"/>
      <c r="G32" s="686"/>
      <c r="H32" s="686"/>
      <c r="I32" s="686"/>
      <c r="J32" s="686"/>
      <c r="K32" s="686"/>
      <c r="L32" s="686"/>
      <c r="M32" s="686"/>
      <c r="N32" s="686"/>
      <c r="O32" s="686"/>
      <c r="P32" s="686"/>
      <c r="T32" s="686" t="s">
        <v>301</v>
      </c>
      <c r="U32" s="686"/>
      <c r="V32" s="686"/>
      <c r="W32" s="686"/>
      <c r="X32" s="686"/>
      <c r="Y32" s="686"/>
      <c r="Z32" s="686"/>
      <c r="AA32" s="686"/>
      <c r="AB32" s="686"/>
      <c r="AC32" s="686"/>
      <c r="AD32" s="686"/>
      <c r="AI32" s="687" t="s">
        <v>458</v>
      </c>
      <c r="AJ32" s="687"/>
      <c r="AK32" s="687"/>
      <c r="AL32" s="687"/>
      <c r="AM32" s="687"/>
      <c r="AN32" s="687"/>
      <c r="AO32" s="687"/>
      <c r="AP32" s="687"/>
      <c r="AQ32" s="687"/>
      <c r="AR32" s="687"/>
      <c r="AS32" s="687"/>
      <c r="AT32" s="687"/>
      <c r="AU32" s="687"/>
      <c r="AV32" s="687"/>
      <c r="AW32" s="687"/>
      <c r="AX32" s="687"/>
      <c r="AY32" s="687"/>
      <c r="AZ32" s="687"/>
    </row>
    <row r="33" spans="33:53" s="212" customFormat="1" ht="6" customHeight="1" thickBot="1">
      <c r="AG33" s="262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</row>
    <row r="34" spans="1:53" s="212" customFormat="1" ht="49.5" customHeight="1">
      <c r="A34" s="264" t="s">
        <v>263</v>
      </c>
      <c r="B34" s="682" t="s">
        <v>459</v>
      </c>
      <c r="C34" s="682"/>
      <c r="D34" s="682" t="s">
        <v>300</v>
      </c>
      <c r="E34" s="682"/>
      <c r="F34" s="683" t="s">
        <v>260</v>
      </c>
      <c r="G34" s="683"/>
      <c r="H34" s="682" t="s">
        <v>460</v>
      </c>
      <c r="I34" s="682"/>
      <c r="J34" s="682"/>
      <c r="K34" s="682" t="s">
        <v>298</v>
      </c>
      <c r="L34" s="682"/>
      <c r="M34" s="683" t="s">
        <v>185</v>
      </c>
      <c r="N34" s="683"/>
      <c r="O34" s="682" t="s">
        <v>281</v>
      </c>
      <c r="P34" s="696"/>
      <c r="Q34" s="265"/>
      <c r="R34" s="265"/>
      <c r="T34" s="697" t="s">
        <v>461</v>
      </c>
      <c r="U34" s="698"/>
      <c r="V34" s="698"/>
      <c r="W34" s="698"/>
      <c r="X34" s="698"/>
      <c r="Y34" s="698"/>
      <c r="Z34" s="694"/>
      <c r="AA34" s="688" t="s">
        <v>32</v>
      </c>
      <c r="AB34" s="689"/>
      <c r="AC34" s="688" t="s">
        <v>266</v>
      </c>
      <c r="AD34" s="690"/>
      <c r="AG34" s="263"/>
      <c r="AH34" s="691" t="s">
        <v>462</v>
      </c>
      <c r="AI34" s="692"/>
      <c r="AJ34" s="692"/>
      <c r="AK34" s="692"/>
      <c r="AL34" s="692"/>
      <c r="AM34" s="692"/>
      <c r="AN34" s="692"/>
      <c r="AO34" s="692"/>
      <c r="AP34" s="692"/>
      <c r="AQ34" s="693"/>
      <c r="AR34" s="694" t="s">
        <v>463</v>
      </c>
      <c r="AS34" s="695"/>
      <c r="AT34" s="695"/>
      <c r="AU34" s="695"/>
      <c r="AV34" s="695"/>
      <c r="AW34" s="695"/>
      <c r="AX34" s="695"/>
      <c r="AY34" s="695"/>
      <c r="AZ34" s="699" t="s">
        <v>32</v>
      </c>
      <c r="BA34" s="700"/>
    </row>
    <row r="35" spans="1:53" s="212" customFormat="1" ht="12.75">
      <c r="A35" s="266" t="s">
        <v>198</v>
      </c>
      <c r="B35" s="701">
        <v>30</v>
      </c>
      <c r="C35" s="702"/>
      <c r="D35" s="702">
        <v>4</v>
      </c>
      <c r="E35" s="702"/>
      <c r="F35" s="702">
        <v>2</v>
      </c>
      <c r="G35" s="702"/>
      <c r="H35" s="702"/>
      <c r="I35" s="702"/>
      <c r="J35" s="702"/>
      <c r="K35" s="702"/>
      <c r="L35" s="702"/>
      <c r="M35" s="702">
        <v>14</v>
      </c>
      <c r="N35" s="702"/>
      <c r="O35" s="703">
        <f>SUM(B35:N35)</f>
        <v>50</v>
      </c>
      <c r="P35" s="704"/>
      <c r="Q35" s="267"/>
      <c r="R35" s="267"/>
      <c r="T35" s="668" t="s">
        <v>309</v>
      </c>
      <c r="U35" s="669"/>
      <c r="V35" s="669"/>
      <c r="W35" s="669"/>
      <c r="X35" s="669"/>
      <c r="Y35" s="669"/>
      <c r="Z35" s="670"/>
      <c r="AA35" s="705">
        <v>2</v>
      </c>
      <c r="AB35" s="705"/>
      <c r="AC35" s="705">
        <v>2</v>
      </c>
      <c r="AD35" s="706"/>
      <c r="AG35" s="263"/>
      <c r="AH35" s="707" t="s">
        <v>464</v>
      </c>
      <c r="AI35" s="708"/>
      <c r="AJ35" s="708"/>
      <c r="AK35" s="708"/>
      <c r="AL35" s="708"/>
      <c r="AM35" s="708"/>
      <c r="AN35" s="708"/>
      <c r="AO35" s="708"/>
      <c r="AP35" s="708"/>
      <c r="AQ35" s="709"/>
      <c r="AR35" s="716" t="s">
        <v>485</v>
      </c>
      <c r="AS35" s="708"/>
      <c r="AT35" s="708"/>
      <c r="AU35" s="708"/>
      <c r="AV35" s="708"/>
      <c r="AW35" s="708"/>
      <c r="AX35" s="708"/>
      <c r="AY35" s="709"/>
      <c r="AZ35" s="716">
        <v>8</v>
      </c>
      <c r="BA35" s="721"/>
    </row>
    <row r="36" spans="1:53" s="212" customFormat="1" ht="12.75">
      <c r="A36" s="266" t="s">
        <v>200</v>
      </c>
      <c r="B36" s="655">
        <v>30</v>
      </c>
      <c r="C36" s="653"/>
      <c r="D36" s="653">
        <v>4</v>
      </c>
      <c r="E36" s="653"/>
      <c r="F36" s="653">
        <v>2</v>
      </c>
      <c r="G36" s="653"/>
      <c r="H36" s="653"/>
      <c r="I36" s="653"/>
      <c r="J36" s="653"/>
      <c r="K36" s="653"/>
      <c r="L36" s="653"/>
      <c r="M36" s="653">
        <v>14</v>
      </c>
      <c r="N36" s="653"/>
      <c r="O36" s="719">
        <f>SUM(B36:N36)</f>
        <v>50</v>
      </c>
      <c r="P36" s="720"/>
      <c r="Q36" s="267"/>
      <c r="R36" s="267"/>
      <c r="T36" s="668" t="s">
        <v>310</v>
      </c>
      <c r="U36" s="669"/>
      <c r="V36" s="669"/>
      <c r="W36" s="669"/>
      <c r="X36" s="669"/>
      <c r="Y36" s="669"/>
      <c r="Z36" s="670"/>
      <c r="AA36" s="705">
        <v>4</v>
      </c>
      <c r="AB36" s="705"/>
      <c r="AC36" s="705">
        <v>2</v>
      </c>
      <c r="AD36" s="706"/>
      <c r="AG36" s="263"/>
      <c r="AH36" s="710"/>
      <c r="AI36" s="711"/>
      <c r="AJ36" s="711"/>
      <c r="AK36" s="711"/>
      <c r="AL36" s="711"/>
      <c r="AM36" s="711"/>
      <c r="AN36" s="711"/>
      <c r="AO36" s="711"/>
      <c r="AP36" s="711"/>
      <c r="AQ36" s="712"/>
      <c r="AR36" s="717"/>
      <c r="AS36" s="711"/>
      <c r="AT36" s="711"/>
      <c r="AU36" s="711"/>
      <c r="AV36" s="711"/>
      <c r="AW36" s="711"/>
      <c r="AX36" s="711"/>
      <c r="AY36" s="712"/>
      <c r="AZ36" s="717"/>
      <c r="BA36" s="722"/>
    </row>
    <row r="37" spans="1:53" s="212" customFormat="1" ht="12.75">
      <c r="A37" s="266" t="s">
        <v>201</v>
      </c>
      <c r="B37" s="655">
        <v>30</v>
      </c>
      <c r="C37" s="653"/>
      <c r="D37" s="653">
        <v>4</v>
      </c>
      <c r="E37" s="653"/>
      <c r="F37" s="653">
        <v>4</v>
      </c>
      <c r="G37" s="653"/>
      <c r="H37" s="653"/>
      <c r="I37" s="653"/>
      <c r="J37" s="653"/>
      <c r="K37" s="653"/>
      <c r="L37" s="653"/>
      <c r="M37" s="653">
        <v>14</v>
      </c>
      <c r="N37" s="653"/>
      <c r="O37" s="719">
        <f>SUM(B37:N37)</f>
        <v>52</v>
      </c>
      <c r="P37" s="720"/>
      <c r="Q37" s="267"/>
      <c r="R37" s="267"/>
      <c r="T37" s="668" t="s">
        <v>311</v>
      </c>
      <c r="U37" s="669"/>
      <c r="V37" s="669"/>
      <c r="W37" s="669"/>
      <c r="X37" s="669"/>
      <c r="Y37" s="669"/>
      <c r="Z37" s="670"/>
      <c r="AA37" s="705">
        <v>6</v>
      </c>
      <c r="AB37" s="705"/>
      <c r="AC37" s="705">
        <v>4</v>
      </c>
      <c r="AD37" s="706"/>
      <c r="AG37" s="263"/>
      <c r="AH37" s="710"/>
      <c r="AI37" s="711"/>
      <c r="AJ37" s="711"/>
      <c r="AK37" s="711"/>
      <c r="AL37" s="711"/>
      <c r="AM37" s="711"/>
      <c r="AN37" s="711"/>
      <c r="AO37" s="711"/>
      <c r="AP37" s="711"/>
      <c r="AQ37" s="712"/>
      <c r="AR37" s="717"/>
      <c r="AS37" s="711"/>
      <c r="AT37" s="711"/>
      <c r="AU37" s="711"/>
      <c r="AV37" s="711"/>
      <c r="AW37" s="711"/>
      <c r="AX37" s="711"/>
      <c r="AY37" s="712"/>
      <c r="AZ37" s="717"/>
      <c r="BA37" s="722"/>
    </row>
    <row r="38" spans="1:53" s="212" customFormat="1" ht="13.5" thickBot="1">
      <c r="A38" s="268" t="s">
        <v>202</v>
      </c>
      <c r="B38" s="654">
        <v>25</v>
      </c>
      <c r="C38" s="652"/>
      <c r="D38" s="652">
        <v>4</v>
      </c>
      <c r="E38" s="652"/>
      <c r="F38" s="652">
        <v>4</v>
      </c>
      <c r="G38" s="652"/>
      <c r="H38" s="652">
        <v>3</v>
      </c>
      <c r="I38" s="652"/>
      <c r="J38" s="652"/>
      <c r="K38" s="652">
        <v>1</v>
      </c>
      <c r="L38" s="652"/>
      <c r="M38" s="652">
        <v>3</v>
      </c>
      <c r="N38" s="652"/>
      <c r="O38" s="647">
        <f>SUM(B38:N38)</f>
        <v>40</v>
      </c>
      <c r="P38" s="648"/>
      <c r="Q38" s="267"/>
      <c r="R38" s="267"/>
      <c r="T38" s="649" t="s">
        <v>121</v>
      </c>
      <c r="U38" s="650"/>
      <c r="V38" s="650"/>
      <c r="W38" s="650"/>
      <c r="X38" s="650"/>
      <c r="Y38" s="650"/>
      <c r="Z38" s="651"/>
      <c r="AA38" s="644">
        <v>8</v>
      </c>
      <c r="AB38" s="644"/>
      <c r="AC38" s="644">
        <v>4</v>
      </c>
      <c r="AD38" s="645"/>
      <c r="AG38" s="263"/>
      <c r="AH38" s="710"/>
      <c r="AI38" s="711"/>
      <c r="AJ38" s="711"/>
      <c r="AK38" s="711"/>
      <c r="AL38" s="711"/>
      <c r="AM38" s="711"/>
      <c r="AN38" s="711"/>
      <c r="AO38" s="711"/>
      <c r="AP38" s="711"/>
      <c r="AQ38" s="712"/>
      <c r="AR38" s="717"/>
      <c r="AS38" s="711"/>
      <c r="AT38" s="711"/>
      <c r="AU38" s="711"/>
      <c r="AV38" s="711"/>
      <c r="AW38" s="711"/>
      <c r="AX38" s="711"/>
      <c r="AY38" s="712"/>
      <c r="AZ38" s="717"/>
      <c r="BA38" s="722"/>
    </row>
    <row r="39" spans="1:53" s="212" customFormat="1" ht="13.5" customHeight="1" thickBot="1">
      <c r="A39" s="269" t="s">
        <v>265</v>
      </c>
      <c r="B39" s="642">
        <f>SUM(B35:C38)</f>
        <v>115</v>
      </c>
      <c r="C39" s="643"/>
      <c r="D39" s="643">
        <f>SUM(D35:E38)</f>
        <v>16</v>
      </c>
      <c r="E39" s="643"/>
      <c r="F39" s="643">
        <f>SUM(F35:G38)</f>
        <v>12</v>
      </c>
      <c r="G39" s="643"/>
      <c r="H39" s="643">
        <f>SUM(H35:I38)</f>
        <v>3</v>
      </c>
      <c r="I39" s="643"/>
      <c r="J39" s="643"/>
      <c r="K39" s="643">
        <f>SUM(K35:L38)</f>
        <v>1</v>
      </c>
      <c r="L39" s="643"/>
      <c r="M39" s="643">
        <f>SUM(M35:N38)</f>
        <v>45</v>
      </c>
      <c r="N39" s="643"/>
      <c r="O39" s="643">
        <f>SUM(O35:P38)</f>
        <v>192</v>
      </c>
      <c r="P39" s="646"/>
      <c r="Q39" s="267"/>
      <c r="R39" s="267"/>
      <c r="AG39" s="263"/>
      <c r="AH39" s="713"/>
      <c r="AI39" s="714"/>
      <c r="AJ39" s="714"/>
      <c r="AK39" s="714"/>
      <c r="AL39" s="714"/>
      <c r="AM39" s="714"/>
      <c r="AN39" s="714"/>
      <c r="AO39" s="714"/>
      <c r="AP39" s="714"/>
      <c r="AQ39" s="715"/>
      <c r="AR39" s="718"/>
      <c r="AS39" s="714"/>
      <c r="AT39" s="714"/>
      <c r="AU39" s="714"/>
      <c r="AV39" s="714"/>
      <c r="AW39" s="714"/>
      <c r="AX39" s="714"/>
      <c r="AY39" s="715"/>
      <c r="AZ39" s="718"/>
      <c r="BA39" s="723"/>
    </row>
    <row r="43" ht="12.75" customHeight="1"/>
    <row r="44" ht="12.75" customHeight="1"/>
  </sheetData>
  <sheetProtection/>
  <mergeCells count="90">
    <mergeCell ref="AZ35:BA39"/>
    <mergeCell ref="D36:E36"/>
    <mergeCell ref="F36:G36"/>
    <mergeCell ref="K36:L36"/>
    <mergeCell ref="M36:N36"/>
    <mergeCell ref="O36:P36"/>
    <mergeCell ref="AA36:AB36"/>
    <mergeCell ref="AC36:AD36"/>
    <mergeCell ref="D37:E37"/>
    <mergeCell ref="F37:G37"/>
    <mergeCell ref="AC35:AD35"/>
    <mergeCell ref="AH35:AQ39"/>
    <mergeCell ref="AR35:AY39"/>
    <mergeCell ref="O37:P37"/>
    <mergeCell ref="AA37:AB37"/>
    <mergeCell ref="AC37:AD37"/>
    <mergeCell ref="T36:Z36"/>
    <mergeCell ref="AA38:AB38"/>
    <mergeCell ref="AZ34:BA34"/>
    <mergeCell ref="B35:C35"/>
    <mergeCell ref="D35:E35"/>
    <mergeCell ref="F35:G35"/>
    <mergeCell ref="H35:J35"/>
    <mergeCell ref="K35:L35"/>
    <mergeCell ref="M35:N35"/>
    <mergeCell ref="O35:P35"/>
    <mergeCell ref="T35:Z35"/>
    <mergeCell ref="AA35:AB35"/>
    <mergeCell ref="AH34:AQ34"/>
    <mergeCell ref="AR34:AY34"/>
    <mergeCell ref="K34:L34"/>
    <mergeCell ref="M34:N34"/>
    <mergeCell ref="O34:P34"/>
    <mergeCell ref="T34:Z34"/>
    <mergeCell ref="AT22:AW22"/>
    <mergeCell ref="AX22:BA22"/>
    <mergeCell ref="A32:P32"/>
    <mergeCell ref="T32:AD32"/>
    <mergeCell ref="AI32:AZ32"/>
    <mergeCell ref="T22:W22"/>
    <mergeCell ref="P22:S22"/>
    <mergeCell ref="AG22:AJ22"/>
    <mergeCell ref="AK22:AO22"/>
    <mergeCell ref="AP22:AS22"/>
    <mergeCell ref="B34:C34"/>
    <mergeCell ref="D34:E34"/>
    <mergeCell ref="F34:G34"/>
    <mergeCell ref="H34:J34"/>
    <mergeCell ref="AA34:AB34"/>
    <mergeCell ref="AC34:AD34"/>
    <mergeCell ref="T37:Z37"/>
    <mergeCell ref="M3:AN3"/>
    <mergeCell ref="M5:AN5"/>
    <mergeCell ref="M6:AN6"/>
    <mergeCell ref="M7:AN7"/>
    <mergeCell ref="M8:AN8"/>
    <mergeCell ref="M9:AN9"/>
    <mergeCell ref="A18:P18"/>
    <mergeCell ref="X22:AA22"/>
    <mergeCell ref="AB22:AF22"/>
    <mergeCell ref="B36:C36"/>
    <mergeCell ref="H36:J36"/>
    <mergeCell ref="I1:AQ1"/>
    <mergeCell ref="I2:AQ2"/>
    <mergeCell ref="AG18:BA18"/>
    <mergeCell ref="A20:BA20"/>
    <mergeCell ref="A22:A25"/>
    <mergeCell ref="B22:F22"/>
    <mergeCell ref="G22:J22"/>
    <mergeCell ref="K22:O22"/>
    <mergeCell ref="K38:L38"/>
    <mergeCell ref="M38:N38"/>
    <mergeCell ref="K37:L37"/>
    <mergeCell ref="M37:N37"/>
    <mergeCell ref="B38:C38"/>
    <mergeCell ref="D38:E38"/>
    <mergeCell ref="F38:G38"/>
    <mergeCell ref="H38:J38"/>
    <mergeCell ref="B37:C37"/>
    <mergeCell ref="H37:J37"/>
    <mergeCell ref="B39:C39"/>
    <mergeCell ref="D39:E39"/>
    <mergeCell ref="F39:G39"/>
    <mergeCell ref="AC38:AD38"/>
    <mergeCell ref="O39:P39"/>
    <mergeCell ref="H39:J39"/>
    <mergeCell ref="K39:L39"/>
    <mergeCell ref="M39:N39"/>
    <mergeCell ref="O38:P38"/>
    <mergeCell ref="T38:Z38"/>
  </mergeCells>
  <printOptions horizontalCentered="1"/>
  <pageMargins left="0.34" right="0.29" top="0.2" bottom="0.2" header="0" footer="0"/>
  <pageSetup horizontalDpi="600" verticalDpi="600" orientation="landscape" paperSize="9" scale="84" r:id="rId1"/>
  <headerFooter differentFirst="1" alignWithMargins="0">
    <oddHeader>&amp;C2</oddHeader>
  </headerFooter>
  <rowBreaks count="1" manualBreakCount="1">
    <brk id="42" max="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A1:U89"/>
  <sheetViews>
    <sheetView showGridLines="0" showZeros="0" tabSelected="1" view="pageBreakPreview" zoomScale="59" zoomScaleNormal="59" zoomScaleSheetLayoutView="59" zoomScalePageLayoutView="120" workbookViewId="0" topLeftCell="A37">
      <selection activeCell="A77" sqref="A77:B89"/>
    </sheetView>
  </sheetViews>
  <sheetFormatPr defaultColWidth="9.00390625" defaultRowHeight="12.75"/>
  <cols>
    <col min="1" max="1" width="13.00390625" style="236" customWidth="1"/>
    <col min="2" max="2" width="50.625" style="236" customWidth="1"/>
    <col min="3" max="3" width="7.25390625" style="236" customWidth="1"/>
    <col min="4" max="4" width="6.75390625" style="236" customWidth="1"/>
    <col min="5" max="6" width="5.125" style="236" customWidth="1"/>
    <col min="7" max="7" width="6.75390625" style="236" customWidth="1"/>
    <col min="8" max="8" width="7.375" style="236" bestFit="1" customWidth="1"/>
    <col min="9" max="9" width="7.375" style="236" customWidth="1"/>
    <col min="10" max="10" width="6.25390625" style="236" customWidth="1"/>
    <col min="11" max="11" width="5.75390625" style="236" customWidth="1"/>
    <col min="12" max="12" width="6.00390625" style="236" customWidth="1"/>
    <col min="13" max="13" width="7.75390625" style="236" customWidth="1"/>
    <col min="14" max="15" width="5.875" style="236" customWidth="1"/>
    <col min="16" max="20" width="5.875" style="618" customWidth="1"/>
    <col min="21" max="21" width="6.00390625" style="618" customWidth="1"/>
    <col min="22" max="16384" width="9.125" style="236" customWidth="1"/>
  </cols>
  <sheetData>
    <row r="1" spans="1:21" ht="18.75" customHeight="1" thickBot="1">
      <c r="A1" s="759" t="s">
        <v>267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1"/>
    </row>
    <row r="2" spans="1:21" ht="31.5" customHeight="1">
      <c r="A2" s="762" t="s">
        <v>269</v>
      </c>
      <c r="B2" s="764" t="s">
        <v>268</v>
      </c>
      <c r="C2" s="767" t="s">
        <v>261</v>
      </c>
      <c r="D2" s="767"/>
      <c r="E2" s="767"/>
      <c r="F2" s="768"/>
      <c r="G2" s="772" t="s">
        <v>280</v>
      </c>
      <c r="H2" s="778" t="s">
        <v>270</v>
      </c>
      <c r="I2" s="779"/>
      <c r="J2" s="779"/>
      <c r="K2" s="779"/>
      <c r="L2" s="779"/>
      <c r="M2" s="780"/>
      <c r="N2" s="769" t="s">
        <v>279</v>
      </c>
      <c r="O2" s="770"/>
      <c r="P2" s="770"/>
      <c r="Q2" s="770"/>
      <c r="R2" s="770"/>
      <c r="S2" s="770"/>
      <c r="T2" s="770"/>
      <c r="U2" s="771"/>
    </row>
    <row r="3" spans="1:21" ht="18.75" customHeight="1">
      <c r="A3" s="763"/>
      <c r="B3" s="765"/>
      <c r="C3" s="757" t="s">
        <v>282</v>
      </c>
      <c r="D3" s="757" t="s">
        <v>284</v>
      </c>
      <c r="E3" s="727" t="s">
        <v>283</v>
      </c>
      <c r="F3" s="728"/>
      <c r="G3" s="773"/>
      <c r="H3" s="751" t="s">
        <v>285</v>
      </c>
      <c r="I3" s="727" t="s">
        <v>287</v>
      </c>
      <c r="J3" s="727"/>
      <c r="K3" s="727"/>
      <c r="L3" s="728"/>
      <c r="M3" s="739" t="s">
        <v>288</v>
      </c>
      <c r="N3" s="777" t="s">
        <v>275</v>
      </c>
      <c r="O3" s="727"/>
      <c r="P3" s="727" t="s">
        <v>276</v>
      </c>
      <c r="Q3" s="727"/>
      <c r="R3" s="727" t="s">
        <v>277</v>
      </c>
      <c r="S3" s="727"/>
      <c r="T3" s="727" t="s">
        <v>278</v>
      </c>
      <c r="U3" s="758"/>
    </row>
    <row r="4" spans="1:21" ht="13.5" customHeight="1">
      <c r="A4" s="763"/>
      <c r="B4" s="765"/>
      <c r="C4" s="757"/>
      <c r="D4" s="757"/>
      <c r="E4" s="757" t="s">
        <v>271</v>
      </c>
      <c r="F4" s="744" t="s">
        <v>379</v>
      </c>
      <c r="G4" s="773"/>
      <c r="H4" s="751"/>
      <c r="I4" s="752" t="s">
        <v>286</v>
      </c>
      <c r="J4" s="727" t="s">
        <v>380</v>
      </c>
      <c r="K4" s="727"/>
      <c r="L4" s="728"/>
      <c r="M4" s="739"/>
      <c r="N4" s="774" t="s">
        <v>289</v>
      </c>
      <c r="O4" s="775"/>
      <c r="P4" s="775"/>
      <c r="Q4" s="775"/>
      <c r="R4" s="775"/>
      <c r="S4" s="775"/>
      <c r="T4" s="775"/>
      <c r="U4" s="776"/>
    </row>
    <row r="5" spans="1:21" ht="17.25" customHeight="1">
      <c r="A5" s="763"/>
      <c r="B5" s="765"/>
      <c r="C5" s="757"/>
      <c r="D5" s="757"/>
      <c r="E5" s="757"/>
      <c r="F5" s="745"/>
      <c r="G5" s="773"/>
      <c r="H5" s="751"/>
      <c r="I5" s="752"/>
      <c r="J5" s="740" t="s">
        <v>272</v>
      </c>
      <c r="K5" s="740" t="s">
        <v>273</v>
      </c>
      <c r="L5" s="735" t="s">
        <v>274</v>
      </c>
      <c r="M5" s="739"/>
      <c r="N5" s="403">
        <v>1</v>
      </c>
      <c r="O5" s="402">
        <f aca="true" t="shared" si="0" ref="O5:U5">N5+1</f>
        <v>2</v>
      </c>
      <c r="P5" s="402">
        <f t="shared" si="0"/>
        <v>3</v>
      </c>
      <c r="Q5" s="402">
        <f t="shared" si="0"/>
        <v>4</v>
      </c>
      <c r="R5" s="402">
        <f t="shared" si="0"/>
        <v>5</v>
      </c>
      <c r="S5" s="402">
        <f t="shared" si="0"/>
        <v>6</v>
      </c>
      <c r="T5" s="402">
        <f t="shared" si="0"/>
        <v>7</v>
      </c>
      <c r="U5" s="428">
        <f t="shared" si="0"/>
        <v>8</v>
      </c>
    </row>
    <row r="6" spans="1:21" ht="14.25" customHeight="1">
      <c r="A6" s="763"/>
      <c r="B6" s="765"/>
      <c r="C6" s="757"/>
      <c r="D6" s="757"/>
      <c r="E6" s="757"/>
      <c r="F6" s="745"/>
      <c r="G6" s="773"/>
      <c r="H6" s="751"/>
      <c r="I6" s="752"/>
      <c r="J6" s="740"/>
      <c r="K6" s="740"/>
      <c r="L6" s="735"/>
      <c r="M6" s="739"/>
      <c r="N6" s="774" t="s">
        <v>372</v>
      </c>
      <c r="O6" s="775"/>
      <c r="P6" s="775"/>
      <c r="Q6" s="775"/>
      <c r="R6" s="775"/>
      <c r="S6" s="775"/>
      <c r="T6" s="775"/>
      <c r="U6" s="776"/>
    </row>
    <row r="7" spans="1:21" ht="27" customHeight="1">
      <c r="A7" s="763"/>
      <c r="B7" s="766"/>
      <c r="C7" s="757"/>
      <c r="D7" s="757"/>
      <c r="E7" s="757"/>
      <c r="F7" s="746"/>
      <c r="G7" s="773"/>
      <c r="H7" s="751"/>
      <c r="I7" s="752"/>
      <c r="J7" s="740"/>
      <c r="K7" s="740"/>
      <c r="L7" s="735"/>
      <c r="M7" s="739"/>
      <c r="N7" s="403">
        <v>15</v>
      </c>
      <c r="O7" s="402">
        <v>15</v>
      </c>
      <c r="P7" s="402">
        <v>15</v>
      </c>
      <c r="Q7" s="402">
        <v>15</v>
      </c>
      <c r="R7" s="402">
        <v>15</v>
      </c>
      <c r="S7" s="402">
        <v>15</v>
      </c>
      <c r="T7" s="402">
        <v>15</v>
      </c>
      <c r="U7" s="428">
        <v>10</v>
      </c>
    </row>
    <row r="8" spans="1:21" ht="13.5" customHeight="1" thickBot="1">
      <c r="A8" s="429">
        <v>1</v>
      </c>
      <c r="B8" s="430">
        <f>A8+1</f>
        <v>2</v>
      </c>
      <c r="C8" s="430">
        <f aca="true" t="shared" si="1" ref="C8:T8">B8+1</f>
        <v>3</v>
      </c>
      <c r="D8" s="430">
        <f t="shared" si="1"/>
        <v>4</v>
      </c>
      <c r="E8" s="430">
        <f t="shared" si="1"/>
        <v>5</v>
      </c>
      <c r="F8" s="431">
        <f t="shared" si="1"/>
        <v>6</v>
      </c>
      <c r="G8" s="432">
        <f t="shared" si="1"/>
        <v>7</v>
      </c>
      <c r="H8" s="433">
        <f t="shared" si="1"/>
        <v>8</v>
      </c>
      <c r="I8" s="430">
        <f t="shared" si="1"/>
        <v>9</v>
      </c>
      <c r="J8" s="430">
        <f t="shared" si="1"/>
        <v>10</v>
      </c>
      <c r="K8" s="430">
        <f t="shared" si="1"/>
        <v>11</v>
      </c>
      <c r="L8" s="430">
        <f t="shared" si="1"/>
        <v>12</v>
      </c>
      <c r="M8" s="432">
        <f t="shared" si="1"/>
        <v>13</v>
      </c>
      <c r="N8" s="430">
        <f>M8+1</f>
        <v>14</v>
      </c>
      <c r="O8" s="430">
        <f t="shared" si="1"/>
        <v>15</v>
      </c>
      <c r="P8" s="434">
        <f t="shared" si="1"/>
        <v>16</v>
      </c>
      <c r="Q8" s="434">
        <f t="shared" si="1"/>
        <v>17</v>
      </c>
      <c r="R8" s="434">
        <f t="shared" si="1"/>
        <v>18</v>
      </c>
      <c r="S8" s="434">
        <f t="shared" si="1"/>
        <v>19</v>
      </c>
      <c r="T8" s="434">
        <f t="shared" si="1"/>
        <v>20</v>
      </c>
      <c r="U8" s="435">
        <f>T8+1</f>
        <v>21</v>
      </c>
    </row>
    <row r="9" spans="1:21" s="436" customFormat="1" ht="21" customHeight="1" thickBot="1">
      <c r="A9" s="759" t="s">
        <v>303</v>
      </c>
      <c r="B9" s="760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1"/>
    </row>
    <row r="10" spans="1:21" s="437" customFormat="1" ht="16.5" customHeight="1" thickBot="1">
      <c r="A10" s="747" t="s">
        <v>376</v>
      </c>
      <c r="B10" s="748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9"/>
    </row>
    <row r="11" spans="1:21" s="225" customFormat="1" ht="13.5" customHeight="1">
      <c r="A11" s="438" t="s">
        <v>329</v>
      </c>
      <c r="B11" s="439" t="s">
        <v>295</v>
      </c>
      <c r="C11" s="440"/>
      <c r="D11" s="198">
        <v>2</v>
      </c>
      <c r="E11" s="440"/>
      <c r="F11" s="441"/>
      <c r="G11" s="442">
        <v>4</v>
      </c>
      <c r="H11" s="443">
        <f aca="true" t="shared" si="2" ref="H11:H23">G11*30</f>
        <v>120</v>
      </c>
      <c r="I11" s="305">
        <f>SUM(J11:L11)</f>
        <v>44</v>
      </c>
      <c r="J11" s="444">
        <v>30</v>
      </c>
      <c r="K11" s="444"/>
      <c r="L11" s="224">
        <v>14</v>
      </c>
      <c r="M11" s="445">
        <f aca="true" t="shared" si="3" ref="M11:M23">H11-I11</f>
        <v>76</v>
      </c>
      <c r="N11" s="197"/>
      <c r="O11" s="198">
        <v>3</v>
      </c>
      <c r="P11" s="440"/>
      <c r="Q11" s="440"/>
      <c r="R11" s="440"/>
      <c r="S11" s="440"/>
      <c r="T11" s="440"/>
      <c r="U11" s="446"/>
    </row>
    <row r="12" spans="1:21" s="225" customFormat="1" ht="14.25" customHeight="1">
      <c r="A12" s="447" t="s">
        <v>330</v>
      </c>
      <c r="B12" s="448" t="s">
        <v>370</v>
      </c>
      <c r="C12" s="199">
        <v>2</v>
      </c>
      <c r="D12" s="199">
        <v>1</v>
      </c>
      <c r="E12" s="199"/>
      <c r="F12" s="449"/>
      <c r="G12" s="450">
        <v>4</v>
      </c>
      <c r="H12" s="451">
        <f t="shared" si="2"/>
        <v>120</v>
      </c>
      <c r="I12" s="306">
        <f aca="true" t="shared" si="4" ref="I12:I23">SUM(J12:L12)</f>
        <v>46</v>
      </c>
      <c r="J12" s="200">
        <v>16</v>
      </c>
      <c r="K12" s="200"/>
      <c r="L12" s="452">
        <v>30</v>
      </c>
      <c r="M12" s="453">
        <f t="shared" si="3"/>
        <v>74</v>
      </c>
      <c r="N12" s="454">
        <v>2</v>
      </c>
      <c r="O12" s="199">
        <v>1</v>
      </c>
      <c r="P12" s="199"/>
      <c r="Q12" s="199"/>
      <c r="R12" s="199"/>
      <c r="S12" s="199"/>
      <c r="T12" s="199"/>
      <c r="U12" s="455"/>
    </row>
    <row r="13" spans="1:21" s="225" customFormat="1" ht="28.5" customHeight="1">
      <c r="A13" s="447" t="s">
        <v>331</v>
      </c>
      <c r="B13" s="456" t="s">
        <v>381</v>
      </c>
      <c r="C13" s="199"/>
      <c r="D13" s="199">
        <v>1.2</v>
      </c>
      <c r="E13" s="199"/>
      <c r="F13" s="449"/>
      <c r="G13" s="450">
        <v>5</v>
      </c>
      <c r="H13" s="451">
        <f t="shared" si="2"/>
        <v>150</v>
      </c>
      <c r="I13" s="306">
        <v>74</v>
      </c>
      <c r="J13" s="200">
        <v>14</v>
      </c>
      <c r="K13" s="200"/>
      <c r="L13" s="452">
        <v>60</v>
      </c>
      <c r="M13" s="453">
        <f t="shared" si="3"/>
        <v>76</v>
      </c>
      <c r="N13" s="454">
        <v>3</v>
      </c>
      <c r="O13" s="199">
        <v>2</v>
      </c>
      <c r="P13" s="199"/>
      <c r="Q13" s="199"/>
      <c r="R13" s="199"/>
      <c r="S13" s="199"/>
      <c r="T13" s="199"/>
      <c r="U13" s="455"/>
    </row>
    <row r="14" spans="1:21" s="225" customFormat="1" ht="13.5" customHeight="1">
      <c r="A14" s="457" t="s">
        <v>332</v>
      </c>
      <c r="B14" s="456" t="s">
        <v>327</v>
      </c>
      <c r="C14" s="199">
        <v>2</v>
      </c>
      <c r="D14" s="199">
        <v>1</v>
      </c>
      <c r="E14" s="199"/>
      <c r="F14" s="449"/>
      <c r="G14" s="450">
        <v>5</v>
      </c>
      <c r="H14" s="451">
        <f t="shared" si="2"/>
        <v>150</v>
      </c>
      <c r="I14" s="306">
        <f t="shared" si="4"/>
        <v>60</v>
      </c>
      <c r="J14" s="200">
        <v>16</v>
      </c>
      <c r="K14" s="200"/>
      <c r="L14" s="452">
        <v>44</v>
      </c>
      <c r="M14" s="453">
        <f t="shared" si="3"/>
        <v>90</v>
      </c>
      <c r="N14" s="454">
        <v>2</v>
      </c>
      <c r="O14" s="199">
        <v>2</v>
      </c>
      <c r="P14" s="199"/>
      <c r="Q14" s="199"/>
      <c r="R14" s="199"/>
      <c r="S14" s="199"/>
      <c r="T14" s="199"/>
      <c r="U14" s="455"/>
    </row>
    <row r="15" spans="1:21" s="225" customFormat="1" ht="13.5" customHeight="1">
      <c r="A15" s="457" t="s">
        <v>333</v>
      </c>
      <c r="B15" s="456" t="s">
        <v>382</v>
      </c>
      <c r="C15" s="199"/>
      <c r="D15" s="199">
        <v>2</v>
      </c>
      <c r="E15" s="199"/>
      <c r="F15" s="449"/>
      <c r="G15" s="450">
        <v>4</v>
      </c>
      <c r="H15" s="451">
        <f t="shared" si="2"/>
        <v>120</v>
      </c>
      <c r="I15" s="306">
        <f t="shared" si="4"/>
        <v>46</v>
      </c>
      <c r="J15" s="200">
        <v>30</v>
      </c>
      <c r="K15" s="200"/>
      <c r="L15" s="224">
        <v>16</v>
      </c>
      <c r="M15" s="453">
        <f t="shared" si="3"/>
        <v>74</v>
      </c>
      <c r="N15" s="454"/>
      <c r="O15" s="199">
        <v>3</v>
      </c>
      <c r="P15" s="199"/>
      <c r="Q15" s="199"/>
      <c r="R15" s="199"/>
      <c r="S15" s="199"/>
      <c r="T15" s="199"/>
      <c r="U15" s="455"/>
    </row>
    <row r="16" spans="1:21" s="225" customFormat="1" ht="13.5" customHeight="1">
      <c r="A16" s="457" t="s">
        <v>334</v>
      </c>
      <c r="B16" s="448" t="s">
        <v>328</v>
      </c>
      <c r="C16" s="199"/>
      <c r="D16" s="199">
        <v>2</v>
      </c>
      <c r="E16" s="199"/>
      <c r="F16" s="449"/>
      <c r="G16" s="450">
        <v>4</v>
      </c>
      <c r="H16" s="451">
        <f t="shared" si="2"/>
        <v>120</v>
      </c>
      <c r="I16" s="306">
        <f t="shared" si="4"/>
        <v>44</v>
      </c>
      <c r="J16" s="200">
        <v>30</v>
      </c>
      <c r="K16" s="200"/>
      <c r="L16" s="452">
        <v>14</v>
      </c>
      <c r="M16" s="453">
        <f t="shared" si="3"/>
        <v>76</v>
      </c>
      <c r="N16" s="454"/>
      <c r="O16" s="199">
        <v>3</v>
      </c>
      <c r="P16" s="199"/>
      <c r="Q16" s="199"/>
      <c r="R16" s="199"/>
      <c r="S16" s="199"/>
      <c r="T16" s="199"/>
      <c r="U16" s="455"/>
    </row>
    <row r="17" spans="1:21" s="225" customFormat="1" ht="15" customHeight="1">
      <c r="A17" s="457" t="s">
        <v>335</v>
      </c>
      <c r="B17" s="448" t="s">
        <v>383</v>
      </c>
      <c r="C17" s="199"/>
      <c r="D17" s="199">
        <v>1</v>
      </c>
      <c r="E17" s="199"/>
      <c r="F17" s="449"/>
      <c r="G17" s="450">
        <v>4</v>
      </c>
      <c r="H17" s="451">
        <f t="shared" si="2"/>
        <v>120</v>
      </c>
      <c r="I17" s="306">
        <f t="shared" si="4"/>
        <v>44</v>
      </c>
      <c r="J17" s="200">
        <v>30</v>
      </c>
      <c r="K17" s="200"/>
      <c r="L17" s="452">
        <v>14</v>
      </c>
      <c r="M17" s="453">
        <f t="shared" si="3"/>
        <v>76</v>
      </c>
      <c r="N17" s="454">
        <v>3</v>
      </c>
      <c r="O17" s="199"/>
      <c r="P17" s="199"/>
      <c r="Q17" s="199"/>
      <c r="R17" s="199"/>
      <c r="S17" s="199"/>
      <c r="T17" s="199"/>
      <c r="U17" s="455"/>
    </row>
    <row r="18" spans="1:21" s="225" customFormat="1" ht="15">
      <c r="A18" s="457" t="s">
        <v>336</v>
      </c>
      <c r="B18" s="448" t="s">
        <v>324</v>
      </c>
      <c r="C18" s="199">
        <v>3</v>
      </c>
      <c r="D18" s="199">
        <v>1.2</v>
      </c>
      <c r="E18" s="199"/>
      <c r="F18" s="449"/>
      <c r="G18" s="450">
        <v>5</v>
      </c>
      <c r="H18" s="451">
        <f t="shared" si="2"/>
        <v>150</v>
      </c>
      <c r="I18" s="306">
        <f t="shared" si="4"/>
        <v>74</v>
      </c>
      <c r="J18" s="200"/>
      <c r="K18" s="200"/>
      <c r="L18" s="452">
        <v>74</v>
      </c>
      <c r="M18" s="453">
        <f t="shared" si="3"/>
        <v>76</v>
      </c>
      <c r="N18" s="454">
        <v>2</v>
      </c>
      <c r="O18" s="199">
        <v>2</v>
      </c>
      <c r="P18" s="199">
        <v>1</v>
      </c>
      <c r="Q18" s="199"/>
      <c r="R18" s="199"/>
      <c r="S18" s="199"/>
      <c r="T18" s="199"/>
      <c r="U18" s="455"/>
    </row>
    <row r="19" spans="1:21" s="225" customFormat="1" ht="15">
      <c r="A19" s="457" t="s">
        <v>337</v>
      </c>
      <c r="B19" s="448" t="s">
        <v>371</v>
      </c>
      <c r="C19" s="199">
        <v>6</v>
      </c>
      <c r="D19" s="199">
        <v>4.5</v>
      </c>
      <c r="E19" s="199"/>
      <c r="F19" s="449"/>
      <c r="G19" s="450">
        <v>5</v>
      </c>
      <c r="H19" s="451">
        <f t="shared" si="2"/>
        <v>150</v>
      </c>
      <c r="I19" s="306">
        <f t="shared" si="4"/>
        <v>74</v>
      </c>
      <c r="J19" s="200"/>
      <c r="K19" s="200"/>
      <c r="L19" s="452">
        <v>74</v>
      </c>
      <c r="M19" s="453">
        <f t="shared" si="3"/>
        <v>76</v>
      </c>
      <c r="N19" s="454"/>
      <c r="O19" s="200"/>
      <c r="P19" s="199"/>
      <c r="Q19" s="199">
        <v>2</v>
      </c>
      <c r="R19" s="199">
        <v>2</v>
      </c>
      <c r="S19" s="199">
        <v>1</v>
      </c>
      <c r="T19" s="199"/>
      <c r="U19" s="455"/>
    </row>
    <row r="20" spans="1:21" s="225" customFormat="1" ht="13.5" customHeight="1">
      <c r="A20" s="457" t="s">
        <v>338</v>
      </c>
      <c r="B20" s="448" t="s">
        <v>384</v>
      </c>
      <c r="C20" s="199">
        <v>8</v>
      </c>
      <c r="D20" s="199">
        <v>7</v>
      </c>
      <c r="E20" s="199"/>
      <c r="F20" s="449"/>
      <c r="G20" s="450">
        <v>5</v>
      </c>
      <c r="H20" s="451">
        <f>G20*30</f>
        <v>150</v>
      </c>
      <c r="I20" s="306">
        <v>60</v>
      </c>
      <c r="J20" s="200"/>
      <c r="K20" s="200"/>
      <c r="L20" s="452">
        <v>60</v>
      </c>
      <c r="M20" s="453">
        <f t="shared" si="3"/>
        <v>90</v>
      </c>
      <c r="N20" s="454"/>
      <c r="O20" s="200"/>
      <c r="P20" s="199"/>
      <c r="Q20" s="199"/>
      <c r="R20" s="199"/>
      <c r="S20" s="199"/>
      <c r="T20" s="199">
        <v>2</v>
      </c>
      <c r="U20" s="455">
        <v>3</v>
      </c>
    </row>
    <row r="21" spans="1:21" s="225" customFormat="1" ht="13.5" customHeight="1">
      <c r="A21" s="457" t="s">
        <v>339</v>
      </c>
      <c r="B21" s="456" t="s">
        <v>296</v>
      </c>
      <c r="C21" s="199">
        <v>5</v>
      </c>
      <c r="D21" s="199"/>
      <c r="E21" s="199"/>
      <c r="F21" s="449"/>
      <c r="G21" s="450">
        <v>4</v>
      </c>
      <c r="H21" s="451">
        <f t="shared" si="2"/>
        <v>120</v>
      </c>
      <c r="I21" s="306">
        <f t="shared" si="4"/>
        <v>46</v>
      </c>
      <c r="J21" s="200">
        <v>30</v>
      </c>
      <c r="K21" s="200"/>
      <c r="L21" s="452">
        <v>16</v>
      </c>
      <c r="M21" s="453">
        <f t="shared" si="3"/>
        <v>74</v>
      </c>
      <c r="N21" s="454"/>
      <c r="O21" s="199"/>
      <c r="P21" s="199"/>
      <c r="Q21" s="199"/>
      <c r="R21" s="199">
        <v>3</v>
      </c>
      <c r="S21" s="199"/>
      <c r="T21" s="199"/>
      <c r="U21" s="455"/>
    </row>
    <row r="22" spans="1:21" s="225" customFormat="1" ht="13.5" customHeight="1">
      <c r="A22" s="457" t="s">
        <v>340</v>
      </c>
      <c r="B22" s="458" t="s">
        <v>385</v>
      </c>
      <c r="C22" s="199"/>
      <c r="D22" s="199">
        <v>5</v>
      </c>
      <c r="E22" s="199"/>
      <c r="F22" s="449"/>
      <c r="G22" s="450">
        <v>4</v>
      </c>
      <c r="H22" s="451">
        <f t="shared" si="2"/>
        <v>120</v>
      </c>
      <c r="I22" s="306">
        <f t="shared" si="4"/>
        <v>44</v>
      </c>
      <c r="J22" s="200">
        <v>30</v>
      </c>
      <c r="K22" s="200"/>
      <c r="L22" s="452">
        <v>14</v>
      </c>
      <c r="M22" s="453">
        <f t="shared" si="3"/>
        <v>76</v>
      </c>
      <c r="N22" s="454"/>
      <c r="O22" s="199"/>
      <c r="P22" s="199"/>
      <c r="Q22" s="199"/>
      <c r="R22" s="199">
        <v>3</v>
      </c>
      <c r="S22" s="199"/>
      <c r="T22" s="199"/>
      <c r="U22" s="455"/>
    </row>
    <row r="23" spans="1:21" s="225" customFormat="1" ht="15.75" thickBot="1">
      <c r="A23" s="459" t="s">
        <v>341</v>
      </c>
      <c r="B23" s="456" t="s">
        <v>297</v>
      </c>
      <c r="C23" s="199"/>
      <c r="D23" s="199">
        <v>6</v>
      </c>
      <c r="E23" s="199"/>
      <c r="F23" s="449"/>
      <c r="G23" s="450">
        <v>4</v>
      </c>
      <c r="H23" s="451">
        <f t="shared" si="2"/>
        <v>120</v>
      </c>
      <c r="I23" s="306">
        <f t="shared" si="4"/>
        <v>44</v>
      </c>
      <c r="J23" s="200">
        <v>30</v>
      </c>
      <c r="K23" s="200"/>
      <c r="L23" s="452">
        <v>14</v>
      </c>
      <c r="M23" s="453">
        <f t="shared" si="3"/>
        <v>76</v>
      </c>
      <c r="N23" s="454"/>
      <c r="O23" s="199"/>
      <c r="P23" s="199"/>
      <c r="Q23" s="199"/>
      <c r="R23" s="199"/>
      <c r="S23" s="199">
        <v>3</v>
      </c>
      <c r="T23" s="199"/>
      <c r="U23" s="455"/>
    </row>
    <row r="24" spans="1:21" s="225" customFormat="1" ht="18" customHeight="1" thickBot="1">
      <c r="A24" s="460"/>
      <c r="B24" s="461" t="s">
        <v>424</v>
      </c>
      <c r="C24" s="462">
        <f>COUNTA(C11:C23)</f>
        <v>6</v>
      </c>
      <c r="D24" s="462">
        <v>15</v>
      </c>
      <c r="E24" s="462">
        <f>COUNTA(E11:E23)</f>
        <v>0</v>
      </c>
      <c r="F24" s="462">
        <f>COUNTA(F11:F23)</f>
        <v>0</v>
      </c>
      <c r="G24" s="463">
        <f>SUM(G11:G23)</f>
        <v>57</v>
      </c>
      <c r="H24" s="464">
        <f aca="true" t="shared" si="5" ref="H24:U24">SUM(H11:H23)</f>
        <v>1710</v>
      </c>
      <c r="I24" s="465">
        <f t="shared" si="5"/>
        <v>700</v>
      </c>
      <c r="J24" s="465">
        <f t="shared" si="5"/>
        <v>256</v>
      </c>
      <c r="K24" s="465">
        <f t="shared" si="5"/>
        <v>0</v>
      </c>
      <c r="L24" s="466">
        <f t="shared" si="5"/>
        <v>444</v>
      </c>
      <c r="M24" s="463">
        <f t="shared" si="5"/>
        <v>1010</v>
      </c>
      <c r="N24" s="464">
        <f t="shared" si="5"/>
        <v>12</v>
      </c>
      <c r="O24" s="465">
        <f t="shared" si="5"/>
        <v>16</v>
      </c>
      <c r="P24" s="465">
        <f t="shared" si="5"/>
        <v>1</v>
      </c>
      <c r="Q24" s="465">
        <f t="shared" si="5"/>
        <v>2</v>
      </c>
      <c r="R24" s="465">
        <f t="shared" si="5"/>
        <v>8</v>
      </c>
      <c r="S24" s="465">
        <f t="shared" si="5"/>
        <v>4</v>
      </c>
      <c r="T24" s="465">
        <f t="shared" si="5"/>
        <v>2</v>
      </c>
      <c r="U24" s="467">
        <f t="shared" si="5"/>
        <v>3</v>
      </c>
    </row>
    <row r="25" spans="1:21" s="477" customFormat="1" ht="16.5" customHeight="1" thickBot="1">
      <c r="A25" s="468" t="s">
        <v>377</v>
      </c>
      <c r="B25" s="469"/>
      <c r="C25" s="470">
        <f>COUNTA(C26:C29)</f>
        <v>0</v>
      </c>
      <c r="D25" s="470">
        <f>COUNTA(D26:D29)</f>
        <v>4</v>
      </c>
      <c r="E25" s="470">
        <f>COUNTA(E26:E29)</f>
        <v>0</v>
      </c>
      <c r="F25" s="470">
        <f>COUNTA(F26:F29)</f>
        <v>0</v>
      </c>
      <c r="G25" s="471">
        <f>SUM(G26:G29)</f>
        <v>20</v>
      </c>
      <c r="H25" s="472">
        <f aca="true" t="shared" si="6" ref="H25:U25">SUM(H26:H29)</f>
        <v>600</v>
      </c>
      <c r="I25" s="470">
        <f t="shared" si="6"/>
        <v>214</v>
      </c>
      <c r="J25" s="470">
        <f t="shared" si="6"/>
        <v>120</v>
      </c>
      <c r="K25" s="470">
        <f t="shared" si="6"/>
        <v>0</v>
      </c>
      <c r="L25" s="473">
        <f t="shared" si="6"/>
        <v>94</v>
      </c>
      <c r="M25" s="474">
        <f t="shared" si="6"/>
        <v>386</v>
      </c>
      <c r="N25" s="475">
        <f t="shared" si="6"/>
        <v>0</v>
      </c>
      <c r="O25" s="470">
        <f t="shared" si="6"/>
        <v>0</v>
      </c>
      <c r="P25" s="470">
        <f t="shared" si="6"/>
        <v>4</v>
      </c>
      <c r="Q25" s="470">
        <f t="shared" si="6"/>
        <v>3.5</v>
      </c>
      <c r="R25" s="470">
        <f t="shared" si="6"/>
        <v>0</v>
      </c>
      <c r="S25" s="470">
        <f t="shared" si="6"/>
        <v>0</v>
      </c>
      <c r="T25" s="470">
        <f t="shared" si="6"/>
        <v>3.5</v>
      </c>
      <c r="U25" s="476">
        <f t="shared" si="6"/>
        <v>5</v>
      </c>
    </row>
    <row r="26" spans="1:21" s="477" customFormat="1" ht="15">
      <c r="A26" s="230" t="s">
        <v>362</v>
      </c>
      <c r="B26" s="741" t="s">
        <v>402</v>
      </c>
      <c r="C26" s="201"/>
      <c r="D26" s="201">
        <v>4</v>
      </c>
      <c r="E26" s="335"/>
      <c r="F26" s="336"/>
      <c r="G26" s="337">
        <v>5</v>
      </c>
      <c r="H26" s="478">
        <f>G26*30</f>
        <v>150</v>
      </c>
      <c r="I26" s="479">
        <f>SUM(J26:L26)</f>
        <v>52</v>
      </c>
      <c r="J26" s="480">
        <v>30</v>
      </c>
      <c r="K26" s="480"/>
      <c r="L26" s="481">
        <v>22</v>
      </c>
      <c r="M26" s="482">
        <f>H26-I26</f>
        <v>98</v>
      </c>
      <c r="N26" s="202"/>
      <c r="O26" s="203"/>
      <c r="P26" s="201"/>
      <c r="Q26" s="221">
        <v>3.5</v>
      </c>
      <c r="R26" s="201"/>
      <c r="S26" s="201"/>
      <c r="T26" s="201"/>
      <c r="U26" s="483"/>
    </row>
    <row r="27" spans="1:21" s="477" customFormat="1" ht="15.75" customHeight="1">
      <c r="A27" s="230" t="s">
        <v>417</v>
      </c>
      <c r="B27" s="742"/>
      <c r="C27" s="201"/>
      <c r="D27" s="201">
        <v>3</v>
      </c>
      <c r="E27" s="203"/>
      <c r="F27" s="338"/>
      <c r="G27" s="339">
        <v>5</v>
      </c>
      <c r="H27" s="484">
        <f>G27*30</f>
        <v>150</v>
      </c>
      <c r="I27" s="479">
        <f>SUM(J27:L27)</f>
        <v>60</v>
      </c>
      <c r="J27" s="485">
        <v>30</v>
      </c>
      <c r="K27" s="485"/>
      <c r="L27" s="486">
        <v>30</v>
      </c>
      <c r="M27" s="482">
        <f>H27-I27</f>
        <v>90</v>
      </c>
      <c r="N27" s="202"/>
      <c r="O27" s="203"/>
      <c r="P27" s="221">
        <v>4</v>
      </c>
      <c r="Q27" s="201"/>
      <c r="R27" s="201"/>
      <c r="S27" s="201"/>
      <c r="T27" s="201"/>
      <c r="U27" s="483"/>
    </row>
    <row r="28" spans="1:21" s="477" customFormat="1" ht="15">
      <c r="A28" s="230" t="s">
        <v>418</v>
      </c>
      <c r="B28" s="742"/>
      <c r="C28" s="201"/>
      <c r="D28" s="201">
        <v>8</v>
      </c>
      <c r="E28" s="203"/>
      <c r="F28" s="338"/>
      <c r="G28" s="339">
        <v>5</v>
      </c>
      <c r="H28" s="484">
        <f>G28*30</f>
        <v>150</v>
      </c>
      <c r="I28" s="479">
        <f>SUM(J28:L28)</f>
        <v>50</v>
      </c>
      <c r="J28" s="485">
        <v>30</v>
      </c>
      <c r="K28" s="485"/>
      <c r="L28" s="486">
        <v>20</v>
      </c>
      <c r="M28" s="482">
        <f>H28-I28</f>
        <v>100</v>
      </c>
      <c r="N28" s="204"/>
      <c r="O28" s="203"/>
      <c r="P28" s="201"/>
      <c r="Q28" s="201"/>
      <c r="R28" s="201"/>
      <c r="S28" s="201"/>
      <c r="T28" s="201"/>
      <c r="U28" s="483">
        <v>5</v>
      </c>
    </row>
    <row r="29" spans="1:21" s="477" customFormat="1" ht="15.75" thickBot="1">
      <c r="A29" s="487" t="s">
        <v>479</v>
      </c>
      <c r="B29" s="743"/>
      <c r="C29" s="340"/>
      <c r="D29" s="341">
        <v>7</v>
      </c>
      <c r="E29" s="340"/>
      <c r="F29" s="338"/>
      <c r="G29" s="339">
        <v>5</v>
      </c>
      <c r="H29" s="484">
        <f>G29*30</f>
        <v>150</v>
      </c>
      <c r="I29" s="479">
        <f>SUM(J29:L29)</f>
        <v>52</v>
      </c>
      <c r="J29" s="485">
        <v>30</v>
      </c>
      <c r="K29" s="485"/>
      <c r="L29" s="486">
        <v>22</v>
      </c>
      <c r="M29" s="482">
        <f>H29-I29</f>
        <v>98</v>
      </c>
      <c r="N29" s="342"/>
      <c r="O29" s="340"/>
      <c r="P29" s="341"/>
      <c r="Q29" s="341"/>
      <c r="R29" s="341"/>
      <c r="S29" s="341"/>
      <c r="T29" s="221">
        <v>3.5</v>
      </c>
      <c r="U29" s="488"/>
    </row>
    <row r="30" spans="1:21" s="477" customFormat="1" ht="16.5" thickBot="1">
      <c r="A30" s="489"/>
      <c r="B30" s="490" t="s">
        <v>386</v>
      </c>
      <c r="C30" s="490">
        <f>SUM(C24,C25)</f>
        <v>6</v>
      </c>
      <c r="D30" s="490">
        <f>SUM(D24,D25)</f>
        <v>19</v>
      </c>
      <c r="E30" s="490">
        <f>SUM(E24,E25)</f>
        <v>0</v>
      </c>
      <c r="F30" s="491">
        <f>SUM(F24,F25)</f>
        <v>0</v>
      </c>
      <c r="G30" s="492">
        <f aca="true" t="shared" si="7" ref="G30:U30">SUM(G24,G25)</f>
        <v>77</v>
      </c>
      <c r="H30" s="493">
        <f t="shared" si="7"/>
        <v>2310</v>
      </c>
      <c r="I30" s="494">
        <f t="shared" si="7"/>
        <v>914</v>
      </c>
      <c r="J30" s="494">
        <f t="shared" si="7"/>
        <v>376</v>
      </c>
      <c r="K30" s="494">
        <f t="shared" si="7"/>
        <v>0</v>
      </c>
      <c r="L30" s="495">
        <f t="shared" si="7"/>
        <v>538</v>
      </c>
      <c r="M30" s="492">
        <f t="shared" si="7"/>
        <v>1396</v>
      </c>
      <c r="N30" s="493">
        <f t="shared" si="7"/>
        <v>12</v>
      </c>
      <c r="O30" s="494">
        <f t="shared" si="7"/>
        <v>16</v>
      </c>
      <c r="P30" s="494">
        <f t="shared" si="7"/>
        <v>5</v>
      </c>
      <c r="Q30" s="494">
        <f t="shared" si="7"/>
        <v>5.5</v>
      </c>
      <c r="R30" s="494">
        <f t="shared" si="7"/>
        <v>8</v>
      </c>
      <c r="S30" s="494">
        <f t="shared" si="7"/>
        <v>4</v>
      </c>
      <c r="T30" s="494">
        <f t="shared" si="7"/>
        <v>5.5</v>
      </c>
      <c r="U30" s="496">
        <f t="shared" si="7"/>
        <v>8</v>
      </c>
    </row>
    <row r="31" spans="1:21" s="304" customFormat="1" ht="18" customHeight="1" thickBot="1">
      <c r="A31" s="759" t="s">
        <v>304</v>
      </c>
      <c r="B31" s="760"/>
      <c r="C31" s="760"/>
      <c r="D31" s="760"/>
      <c r="E31" s="760"/>
      <c r="F31" s="760"/>
      <c r="G31" s="760"/>
      <c r="H31" s="760"/>
      <c r="I31" s="760"/>
      <c r="J31" s="760"/>
      <c r="K31" s="760"/>
      <c r="L31" s="760"/>
      <c r="M31" s="760"/>
      <c r="N31" s="760"/>
      <c r="O31" s="760"/>
      <c r="P31" s="760"/>
      <c r="Q31" s="760"/>
      <c r="R31" s="760"/>
      <c r="S31" s="760"/>
      <c r="T31" s="760"/>
      <c r="U31" s="761"/>
    </row>
    <row r="32" spans="1:21" s="225" customFormat="1" ht="18.75" customHeight="1" thickBot="1">
      <c r="A32" s="736" t="s">
        <v>378</v>
      </c>
      <c r="B32" s="737"/>
      <c r="C32" s="737"/>
      <c r="D32" s="737"/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37"/>
      <c r="T32" s="737"/>
      <c r="U32" s="738"/>
    </row>
    <row r="33" spans="1:21" s="504" customFormat="1" ht="18.75" customHeight="1">
      <c r="A33" s="459" t="s">
        <v>342</v>
      </c>
      <c r="B33" s="499" t="s">
        <v>387</v>
      </c>
      <c r="C33" s="226"/>
      <c r="D33" s="500">
        <v>1</v>
      </c>
      <c r="E33" s="198"/>
      <c r="F33" s="501"/>
      <c r="G33" s="442">
        <v>5</v>
      </c>
      <c r="H33" s="443">
        <f aca="true" t="shared" si="8" ref="H33:H55">G33*30</f>
        <v>150</v>
      </c>
      <c r="I33" s="306">
        <f>J33+K33+L33</f>
        <v>52</v>
      </c>
      <c r="J33" s="502">
        <v>30</v>
      </c>
      <c r="K33" s="502"/>
      <c r="L33" s="224">
        <v>22</v>
      </c>
      <c r="M33" s="445">
        <f aca="true" t="shared" si="9" ref="M33:M43">H33-I33</f>
        <v>98</v>
      </c>
      <c r="N33" s="221">
        <v>3.5</v>
      </c>
      <c r="O33" s="198"/>
      <c r="P33" s="198"/>
      <c r="Q33" s="198"/>
      <c r="R33" s="198"/>
      <c r="S33" s="198"/>
      <c r="T33" s="198"/>
      <c r="U33" s="503"/>
    </row>
    <row r="34" spans="1:21" s="504" customFormat="1" ht="18.75" customHeight="1">
      <c r="A34" s="505" t="s">
        <v>343</v>
      </c>
      <c r="B34" s="310" t="s">
        <v>373</v>
      </c>
      <c r="C34" s="506">
        <v>2.3</v>
      </c>
      <c r="D34" s="199"/>
      <c r="E34" s="221"/>
      <c r="F34" s="507"/>
      <c r="G34" s="195">
        <v>8</v>
      </c>
      <c r="H34" s="451">
        <f t="shared" si="8"/>
        <v>240</v>
      </c>
      <c r="I34" s="306">
        <f aca="true" t="shared" si="10" ref="I34:I50">J34+K34+L34</f>
        <v>90</v>
      </c>
      <c r="J34" s="508">
        <v>46</v>
      </c>
      <c r="K34" s="508"/>
      <c r="L34" s="224">
        <v>44</v>
      </c>
      <c r="M34" s="453">
        <f t="shared" si="9"/>
        <v>150</v>
      </c>
      <c r="N34" s="509"/>
      <c r="O34" s="221">
        <v>3</v>
      </c>
      <c r="P34" s="221">
        <v>3</v>
      </c>
      <c r="Q34" s="221"/>
      <c r="R34" s="221"/>
      <c r="S34" s="221"/>
      <c r="T34" s="221"/>
      <c r="U34" s="510"/>
    </row>
    <row r="35" spans="1:21" s="504" customFormat="1" ht="18.75" customHeight="1">
      <c r="A35" s="505" t="s">
        <v>344</v>
      </c>
      <c r="B35" s="310" t="s">
        <v>419</v>
      </c>
      <c r="C35" s="221">
        <v>6</v>
      </c>
      <c r="D35" s="221"/>
      <c r="E35" s="221"/>
      <c r="F35" s="221"/>
      <c r="G35" s="195">
        <v>4</v>
      </c>
      <c r="H35" s="451">
        <f t="shared" si="8"/>
        <v>120</v>
      </c>
      <c r="I35" s="306">
        <f t="shared" si="10"/>
        <v>46</v>
      </c>
      <c r="J35" s="508">
        <v>24</v>
      </c>
      <c r="K35" s="508"/>
      <c r="L35" s="224">
        <v>22</v>
      </c>
      <c r="M35" s="453">
        <f t="shared" si="9"/>
        <v>74</v>
      </c>
      <c r="N35" s="509"/>
      <c r="O35" s="221"/>
      <c r="P35" s="221"/>
      <c r="Q35" s="221"/>
      <c r="R35" s="222"/>
      <c r="S35" s="221">
        <v>3</v>
      </c>
      <c r="T35" s="221"/>
      <c r="U35" s="510"/>
    </row>
    <row r="36" spans="1:21" s="504" customFormat="1" ht="18.75" customHeight="1">
      <c r="A36" s="505" t="s">
        <v>345</v>
      </c>
      <c r="B36" s="310" t="s">
        <v>313</v>
      </c>
      <c r="C36" s="221">
        <v>1</v>
      </c>
      <c r="D36" s="221"/>
      <c r="E36" s="221"/>
      <c r="F36" s="221"/>
      <c r="G36" s="195">
        <v>5</v>
      </c>
      <c r="H36" s="451">
        <f t="shared" si="8"/>
        <v>150</v>
      </c>
      <c r="I36" s="306">
        <f t="shared" si="10"/>
        <v>52</v>
      </c>
      <c r="J36" s="508">
        <v>30</v>
      </c>
      <c r="K36" s="508"/>
      <c r="L36" s="224">
        <v>22</v>
      </c>
      <c r="M36" s="453">
        <f t="shared" si="9"/>
        <v>98</v>
      </c>
      <c r="N36" s="221">
        <v>3.5</v>
      </c>
      <c r="O36" s="221"/>
      <c r="P36" s="221"/>
      <c r="Q36" s="221"/>
      <c r="R36" s="221"/>
      <c r="S36" s="221"/>
      <c r="T36" s="221"/>
      <c r="U36" s="510"/>
    </row>
    <row r="37" spans="1:21" s="504" customFormat="1" ht="18.75" customHeight="1">
      <c r="A37" s="505" t="s">
        <v>346</v>
      </c>
      <c r="B37" s="310" t="s">
        <v>314</v>
      </c>
      <c r="C37" s="221">
        <v>5</v>
      </c>
      <c r="D37" s="221"/>
      <c r="E37" s="221"/>
      <c r="F37" s="221"/>
      <c r="G37" s="195">
        <v>5</v>
      </c>
      <c r="H37" s="451">
        <f t="shared" si="8"/>
        <v>150</v>
      </c>
      <c r="I37" s="306">
        <f t="shared" si="10"/>
        <v>52</v>
      </c>
      <c r="J37" s="508">
        <v>30</v>
      </c>
      <c r="K37" s="508"/>
      <c r="L37" s="224">
        <v>22</v>
      </c>
      <c r="M37" s="453">
        <f t="shared" si="9"/>
        <v>98</v>
      </c>
      <c r="N37" s="509"/>
      <c r="O37" s="221"/>
      <c r="P37" s="221"/>
      <c r="Q37" s="221"/>
      <c r="R37" s="221">
        <v>3.5</v>
      </c>
      <c r="S37" s="221"/>
      <c r="T37" s="221"/>
      <c r="U37" s="510"/>
    </row>
    <row r="38" spans="1:21" s="504" customFormat="1" ht="18.75" customHeight="1">
      <c r="A38" s="505" t="s">
        <v>347</v>
      </c>
      <c r="B38" s="310" t="s">
        <v>399</v>
      </c>
      <c r="C38" s="221">
        <v>2</v>
      </c>
      <c r="D38" s="221"/>
      <c r="E38" s="221"/>
      <c r="F38" s="221"/>
      <c r="G38" s="195">
        <v>4</v>
      </c>
      <c r="H38" s="451">
        <f t="shared" si="8"/>
        <v>120</v>
      </c>
      <c r="I38" s="306">
        <f t="shared" si="10"/>
        <v>46</v>
      </c>
      <c r="J38" s="508">
        <v>30</v>
      </c>
      <c r="K38" s="508"/>
      <c r="L38" s="224">
        <v>16</v>
      </c>
      <c r="M38" s="453">
        <f t="shared" si="9"/>
        <v>74</v>
      </c>
      <c r="N38" s="509"/>
      <c r="O38" s="221">
        <v>3</v>
      </c>
      <c r="P38" s="221"/>
      <c r="Q38" s="221"/>
      <c r="R38" s="221"/>
      <c r="S38" s="221"/>
      <c r="T38" s="221"/>
      <c r="U38" s="510"/>
    </row>
    <row r="39" spans="1:21" s="504" customFormat="1" ht="18.75" customHeight="1">
      <c r="A39" s="505" t="s">
        <v>348</v>
      </c>
      <c r="B39" s="511" t="s">
        <v>312</v>
      </c>
      <c r="C39" s="512">
        <v>1</v>
      </c>
      <c r="D39" s="205"/>
      <c r="E39" s="221"/>
      <c r="F39" s="513"/>
      <c r="G39" s="514">
        <v>5</v>
      </c>
      <c r="H39" s="515">
        <f t="shared" si="8"/>
        <v>150</v>
      </c>
      <c r="I39" s="306">
        <f t="shared" si="10"/>
        <v>52</v>
      </c>
      <c r="J39" s="200">
        <v>30</v>
      </c>
      <c r="K39" s="508"/>
      <c r="L39" s="224">
        <v>22</v>
      </c>
      <c r="M39" s="453">
        <f t="shared" si="9"/>
        <v>98</v>
      </c>
      <c r="N39" s="221">
        <v>3.5</v>
      </c>
      <c r="O39" s="221"/>
      <c r="P39" s="221"/>
      <c r="Q39" s="221"/>
      <c r="R39" s="221"/>
      <c r="S39" s="221"/>
      <c r="T39" s="221"/>
      <c r="U39" s="510"/>
    </row>
    <row r="40" spans="1:21" s="504" customFormat="1" ht="18.75" customHeight="1">
      <c r="A40" s="505" t="s">
        <v>349</v>
      </c>
      <c r="B40" s="310" t="s">
        <v>396</v>
      </c>
      <c r="C40" s="221">
        <v>4.5</v>
      </c>
      <c r="D40" s="221"/>
      <c r="E40" s="205"/>
      <c r="F40" s="513"/>
      <c r="G40" s="516">
        <v>9</v>
      </c>
      <c r="H40" s="451">
        <f t="shared" si="8"/>
        <v>270</v>
      </c>
      <c r="I40" s="306">
        <f t="shared" si="10"/>
        <v>90</v>
      </c>
      <c r="J40" s="508">
        <v>44</v>
      </c>
      <c r="K40" s="508"/>
      <c r="L40" s="224">
        <v>46</v>
      </c>
      <c r="M40" s="453">
        <f t="shared" si="9"/>
        <v>180</v>
      </c>
      <c r="N40" s="509"/>
      <c r="O40" s="221"/>
      <c r="P40" s="221"/>
      <c r="Q40" s="221">
        <v>3</v>
      </c>
      <c r="R40" s="221">
        <v>3</v>
      </c>
      <c r="S40" s="221"/>
      <c r="T40" s="221"/>
      <c r="U40" s="510"/>
    </row>
    <row r="41" spans="1:21" s="504" customFormat="1" ht="18.75" customHeight="1">
      <c r="A41" s="505" t="s">
        <v>350</v>
      </c>
      <c r="B41" s="310" t="s">
        <v>397</v>
      </c>
      <c r="C41" s="221">
        <v>3.4</v>
      </c>
      <c r="D41" s="205"/>
      <c r="E41" s="221">
        <v>4</v>
      </c>
      <c r="F41" s="513"/>
      <c r="G41" s="516">
        <v>8</v>
      </c>
      <c r="H41" s="451">
        <f t="shared" si="8"/>
        <v>240</v>
      </c>
      <c r="I41" s="306">
        <f t="shared" si="10"/>
        <v>90</v>
      </c>
      <c r="J41" s="508">
        <v>50</v>
      </c>
      <c r="K41" s="508"/>
      <c r="L41" s="224">
        <v>40</v>
      </c>
      <c r="M41" s="453">
        <f t="shared" si="9"/>
        <v>150</v>
      </c>
      <c r="N41" s="509"/>
      <c r="O41" s="221"/>
      <c r="P41" s="221">
        <v>4</v>
      </c>
      <c r="Q41" s="221">
        <v>2</v>
      </c>
      <c r="R41" s="517"/>
      <c r="S41" s="517"/>
      <c r="T41" s="221"/>
      <c r="U41" s="510"/>
    </row>
    <row r="42" spans="1:21" s="504" customFormat="1" ht="18.75" customHeight="1">
      <c r="A42" s="505" t="s">
        <v>351</v>
      </c>
      <c r="B42" s="518" t="s">
        <v>398</v>
      </c>
      <c r="C42" s="221">
        <v>6.7</v>
      </c>
      <c r="D42" s="198"/>
      <c r="E42" s="198"/>
      <c r="F42" s="221"/>
      <c r="G42" s="450">
        <v>8</v>
      </c>
      <c r="H42" s="451">
        <f t="shared" si="8"/>
        <v>240</v>
      </c>
      <c r="I42" s="306">
        <f t="shared" si="10"/>
        <v>90</v>
      </c>
      <c r="J42" s="508">
        <v>44</v>
      </c>
      <c r="K42" s="508"/>
      <c r="L42" s="224">
        <v>46</v>
      </c>
      <c r="M42" s="453">
        <f t="shared" si="9"/>
        <v>150</v>
      </c>
      <c r="N42" s="509"/>
      <c r="O42" s="221"/>
      <c r="P42" s="221"/>
      <c r="Q42" s="221"/>
      <c r="R42" s="221"/>
      <c r="S42" s="221">
        <v>3</v>
      </c>
      <c r="T42" s="221">
        <v>3</v>
      </c>
      <c r="U42" s="510"/>
    </row>
    <row r="43" spans="1:21" s="504" customFormat="1" ht="18.75" customHeight="1">
      <c r="A43" s="505" t="s">
        <v>352</v>
      </c>
      <c r="B43" s="519" t="s">
        <v>315</v>
      </c>
      <c r="C43" s="520">
        <v>6</v>
      </c>
      <c r="D43" s="521"/>
      <c r="E43" s="205"/>
      <c r="F43" s="509"/>
      <c r="G43" s="195">
        <v>4</v>
      </c>
      <c r="H43" s="451">
        <f t="shared" si="8"/>
        <v>120</v>
      </c>
      <c r="I43" s="306">
        <f t="shared" si="10"/>
        <v>46</v>
      </c>
      <c r="J43" s="508">
        <v>30</v>
      </c>
      <c r="K43" s="508"/>
      <c r="L43" s="224">
        <v>16</v>
      </c>
      <c r="M43" s="453">
        <f t="shared" si="9"/>
        <v>74</v>
      </c>
      <c r="N43" s="509"/>
      <c r="O43" s="221"/>
      <c r="P43" s="221"/>
      <c r="Q43" s="221"/>
      <c r="R43" s="221"/>
      <c r="S43" s="221">
        <v>3</v>
      </c>
      <c r="T43" s="221"/>
      <c r="U43" s="510"/>
    </row>
    <row r="44" spans="1:21" s="504" customFormat="1" ht="18.75" customHeight="1">
      <c r="A44" s="505" t="s">
        <v>353</v>
      </c>
      <c r="B44" s="310" t="s">
        <v>323</v>
      </c>
      <c r="C44" s="221">
        <v>6</v>
      </c>
      <c r="D44" s="512"/>
      <c r="E44" s="221">
        <v>6</v>
      </c>
      <c r="F44" s="522"/>
      <c r="G44" s="195">
        <v>5</v>
      </c>
      <c r="H44" s="451">
        <f t="shared" si="8"/>
        <v>150</v>
      </c>
      <c r="I44" s="306">
        <f t="shared" si="10"/>
        <v>52</v>
      </c>
      <c r="J44" s="508">
        <v>30</v>
      </c>
      <c r="K44" s="508"/>
      <c r="L44" s="224">
        <v>22</v>
      </c>
      <c r="M44" s="453">
        <f>H44-I44</f>
        <v>98</v>
      </c>
      <c r="N44" s="523"/>
      <c r="O44" s="205"/>
      <c r="P44" s="221"/>
      <c r="Q44" s="221"/>
      <c r="R44" s="205"/>
      <c r="S44" s="221">
        <v>3.5</v>
      </c>
      <c r="T44" s="221"/>
      <c r="U44" s="510"/>
    </row>
    <row r="45" spans="1:21" s="504" customFormat="1" ht="18.75" customHeight="1">
      <c r="A45" s="505" t="s">
        <v>354</v>
      </c>
      <c r="B45" s="310" t="s">
        <v>425</v>
      </c>
      <c r="C45" s="221">
        <v>7</v>
      </c>
      <c r="D45" s="512"/>
      <c r="E45" s="205"/>
      <c r="F45" s="522"/>
      <c r="G45" s="195">
        <v>4</v>
      </c>
      <c r="H45" s="451">
        <f t="shared" si="8"/>
        <v>120</v>
      </c>
      <c r="I45" s="306">
        <f t="shared" si="10"/>
        <v>46</v>
      </c>
      <c r="J45" s="508">
        <v>30</v>
      </c>
      <c r="K45" s="508"/>
      <c r="L45" s="224">
        <v>16</v>
      </c>
      <c r="M45" s="453">
        <f aca="true" t="shared" si="11" ref="M45:M50">H45-I45</f>
        <v>74</v>
      </c>
      <c r="N45" s="523"/>
      <c r="O45" s="205"/>
      <c r="P45" s="221"/>
      <c r="Q45" s="221"/>
      <c r="R45" s="205"/>
      <c r="S45" s="205"/>
      <c r="T45" s="221">
        <v>3</v>
      </c>
      <c r="U45" s="510"/>
    </row>
    <row r="46" spans="1:21" s="504" customFormat="1" ht="18.75" customHeight="1">
      <c r="A46" s="505" t="s">
        <v>355</v>
      </c>
      <c r="B46" s="310" t="s">
        <v>320</v>
      </c>
      <c r="C46" s="221">
        <v>5</v>
      </c>
      <c r="D46" s="512">
        <v>4</v>
      </c>
      <c r="E46" s="225"/>
      <c r="F46" s="221">
        <v>5</v>
      </c>
      <c r="G46" s="524">
        <v>8</v>
      </c>
      <c r="H46" s="451">
        <f t="shared" si="8"/>
        <v>240</v>
      </c>
      <c r="I46" s="306">
        <f t="shared" si="10"/>
        <v>82</v>
      </c>
      <c r="J46" s="508">
        <v>42</v>
      </c>
      <c r="K46" s="508"/>
      <c r="L46" s="224">
        <v>40</v>
      </c>
      <c r="M46" s="453">
        <f t="shared" si="11"/>
        <v>158</v>
      </c>
      <c r="N46" s="509"/>
      <c r="O46" s="221"/>
      <c r="P46" s="221"/>
      <c r="Q46" s="221">
        <v>2</v>
      </c>
      <c r="R46" s="221">
        <v>3.5</v>
      </c>
      <c r="S46" s="221"/>
      <c r="T46" s="221"/>
      <c r="U46" s="510"/>
    </row>
    <row r="47" spans="1:21" s="504" customFormat="1" ht="18.75" customHeight="1">
      <c r="A47" s="505" t="s">
        <v>356</v>
      </c>
      <c r="B47" s="310" t="s">
        <v>426</v>
      </c>
      <c r="C47" s="506">
        <v>7</v>
      </c>
      <c r="D47" s="199"/>
      <c r="E47" s="221"/>
      <c r="F47" s="507"/>
      <c r="G47" s="450">
        <v>4</v>
      </c>
      <c r="H47" s="451">
        <f t="shared" si="8"/>
        <v>120</v>
      </c>
      <c r="I47" s="306">
        <f t="shared" si="10"/>
        <v>40</v>
      </c>
      <c r="J47" s="508">
        <v>20</v>
      </c>
      <c r="K47" s="508"/>
      <c r="L47" s="224">
        <v>20</v>
      </c>
      <c r="M47" s="453">
        <f t="shared" si="11"/>
        <v>80</v>
      </c>
      <c r="N47" s="509"/>
      <c r="O47" s="221"/>
      <c r="P47" s="221"/>
      <c r="Q47" s="221"/>
      <c r="R47" s="221"/>
      <c r="S47" s="221"/>
      <c r="T47" s="221">
        <v>2.5</v>
      </c>
      <c r="U47" s="510"/>
    </row>
    <row r="48" spans="1:21" s="504" customFormat="1" ht="18.75" customHeight="1">
      <c r="A48" s="505" t="s">
        <v>357</v>
      </c>
      <c r="B48" s="310" t="s">
        <v>322</v>
      </c>
      <c r="C48" s="221">
        <v>8</v>
      </c>
      <c r="D48" s="221"/>
      <c r="E48" s="221"/>
      <c r="F48" s="221"/>
      <c r="G48" s="195">
        <v>4</v>
      </c>
      <c r="H48" s="451">
        <f t="shared" si="8"/>
        <v>120</v>
      </c>
      <c r="I48" s="306">
        <f t="shared" si="10"/>
        <v>40</v>
      </c>
      <c r="J48" s="508">
        <v>20</v>
      </c>
      <c r="K48" s="508"/>
      <c r="L48" s="224">
        <v>20</v>
      </c>
      <c r="M48" s="453">
        <f t="shared" si="11"/>
        <v>80</v>
      </c>
      <c r="N48" s="509"/>
      <c r="O48" s="221"/>
      <c r="P48" s="221"/>
      <c r="Q48" s="221"/>
      <c r="R48" s="221"/>
      <c r="S48" s="221"/>
      <c r="T48" s="221"/>
      <c r="U48" s="510">
        <v>4</v>
      </c>
    </row>
    <row r="49" spans="1:21" s="504" customFormat="1" ht="18.75" customHeight="1">
      <c r="A49" s="505" t="s">
        <v>389</v>
      </c>
      <c r="B49" s="310" t="s">
        <v>388</v>
      </c>
      <c r="C49" s="500">
        <v>4</v>
      </c>
      <c r="D49" s="500">
        <v>3</v>
      </c>
      <c r="E49" s="440"/>
      <c r="F49" s="449"/>
      <c r="G49" s="450">
        <v>5</v>
      </c>
      <c r="H49" s="451">
        <f t="shared" si="8"/>
        <v>150</v>
      </c>
      <c r="I49" s="306">
        <f t="shared" si="10"/>
        <v>52</v>
      </c>
      <c r="J49" s="200">
        <v>30</v>
      </c>
      <c r="K49" s="200"/>
      <c r="L49" s="224">
        <v>22</v>
      </c>
      <c r="M49" s="453">
        <f t="shared" si="11"/>
        <v>98</v>
      </c>
      <c r="N49" s="454"/>
      <c r="O49" s="199"/>
      <c r="P49" s="199">
        <v>2</v>
      </c>
      <c r="Q49" s="199">
        <v>1.5</v>
      </c>
      <c r="R49" s="525"/>
      <c r="S49" s="199"/>
      <c r="T49" s="199"/>
      <c r="U49" s="455"/>
    </row>
    <row r="50" spans="1:21" s="504" customFormat="1" ht="18.75" customHeight="1" thickBot="1">
      <c r="A50" s="526" t="s">
        <v>390</v>
      </c>
      <c r="B50" s="527" t="s">
        <v>321</v>
      </c>
      <c r="C50" s="528">
        <v>7</v>
      </c>
      <c r="D50" s="529"/>
      <c r="E50" s="528">
        <v>7</v>
      </c>
      <c r="F50" s="529"/>
      <c r="G50" s="530">
        <v>4</v>
      </c>
      <c r="H50" s="531">
        <f t="shared" si="8"/>
        <v>120</v>
      </c>
      <c r="I50" s="532">
        <f t="shared" si="10"/>
        <v>40</v>
      </c>
      <c r="J50" s="533">
        <v>20</v>
      </c>
      <c r="K50" s="533"/>
      <c r="L50" s="534">
        <v>20</v>
      </c>
      <c r="M50" s="535">
        <f t="shared" si="11"/>
        <v>80</v>
      </c>
      <c r="N50" s="536"/>
      <c r="O50" s="528"/>
      <c r="P50" s="528"/>
      <c r="Q50" s="528"/>
      <c r="R50" s="528"/>
      <c r="S50" s="528"/>
      <c r="T50" s="528">
        <v>2.5</v>
      </c>
      <c r="U50" s="537"/>
    </row>
    <row r="51" spans="1:21" s="504" customFormat="1" ht="14.25" customHeight="1">
      <c r="A51" s="538" t="s">
        <v>358</v>
      </c>
      <c r="B51" s="539" t="s">
        <v>316</v>
      </c>
      <c r="C51" s="226"/>
      <c r="D51" s="227">
        <v>2</v>
      </c>
      <c r="E51" s="198"/>
      <c r="F51" s="501"/>
      <c r="G51" s="196">
        <v>3</v>
      </c>
      <c r="H51" s="443">
        <f t="shared" si="8"/>
        <v>90</v>
      </c>
      <c r="I51" s="305">
        <f>SUM(J51:L51)</f>
        <v>0</v>
      </c>
      <c r="J51" s="502"/>
      <c r="K51" s="502"/>
      <c r="L51" s="308"/>
      <c r="M51" s="445">
        <f>H51</f>
        <v>90</v>
      </c>
      <c r="N51" s="197"/>
      <c r="O51" s="198"/>
      <c r="P51" s="198"/>
      <c r="Q51" s="198"/>
      <c r="R51" s="198"/>
      <c r="S51" s="198"/>
      <c r="T51" s="198"/>
      <c r="U51" s="503"/>
    </row>
    <row r="52" spans="1:21" s="504" customFormat="1" ht="15">
      <c r="A52" s="540" t="s">
        <v>359</v>
      </c>
      <c r="B52" s="448" t="s">
        <v>317</v>
      </c>
      <c r="C52" s="228"/>
      <c r="D52" s="205">
        <v>4</v>
      </c>
      <c r="E52" s="205"/>
      <c r="F52" s="507"/>
      <c r="G52" s="195">
        <v>3</v>
      </c>
      <c r="H52" s="451">
        <f t="shared" si="8"/>
        <v>90</v>
      </c>
      <c r="I52" s="306"/>
      <c r="J52" s="306"/>
      <c r="K52" s="306"/>
      <c r="L52" s="309"/>
      <c r="M52" s="453">
        <f>H52</f>
        <v>90</v>
      </c>
      <c r="N52" s="307"/>
      <c r="O52" s="306"/>
      <c r="P52" s="306"/>
      <c r="Q52" s="306"/>
      <c r="R52" s="306"/>
      <c r="S52" s="306"/>
      <c r="T52" s="306"/>
      <c r="U52" s="541"/>
    </row>
    <row r="53" spans="1:21" s="504" customFormat="1" ht="15">
      <c r="A53" s="540" t="s">
        <v>360</v>
      </c>
      <c r="B53" s="448" t="s">
        <v>318</v>
      </c>
      <c r="C53" s="228"/>
      <c r="D53" s="205">
        <v>6</v>
      </c>
      <c r="E53" s="205"/>
      <c r="F53" s="507"/>
      <c r="G53" s="195">
        <v>6</v>
      </c>
      <c r="H53" s="451">
        <f t="shared" si="8"/>
        <v>180</v>
      </c>
      <c r="I53" s="306"/>
      <c r="J53" s="306"/>
      <c r="K53" s="306"/>
      <c r="L53" s="309"/>
      <c r="M53" s="453">
        <f>H53</f>
        <v>180</v>
      </c>
      <c r="N53" s="307"/>
      <c r="O53" s="306"/>
      <c r="P53" s="306"/>
      <c r="Q53" s="306"/>
      <c r="R53" s="306"/>
      <c r="S53" s="306"/>
      <c r="T53" s="306"/>
      <c r="U53" s="541"/>
    </row>
    <row r="54" spans="1:21" s="504" customFormat="1" ht="15">
      <c r="A54" s="540" t="s">
        <v>361</v>
      </c>
      <c r="B54" s="448" t="s">
        <v>319</v>
      </c>
      <c r="C54" s="228"/>
      <c r="D54" s="205">
        <v>8</v>
      </c>
      <c r="E54" s="205"/>
      <c r="F54" s="507"/>
      <c r="G54" s="195">
        <v>6</v>
      </c>
      <c r="H54" s="451">
        <f t="shared" si="8"/>
        <v>180</v>
      </c>
      <c r="I54" s="306"/>
      <c r="J54" s="306"/>
      <c r="K54" s="306"/>
      <c r="L54" s="309"/>
      <c r="M54" s="453">
        <f>H54</f>
        <v>180</v>
      </c>
      <c r="N54" s="307"/>
      <c r="O54" s="306"/>
      <c r="P54" s="306"/>
      <c r="Q54" s="306"/>
      <c r="R54" s="306"/>
      <c r="S54" s="306"/>
      <c r="T54" s="306"/>
      <c r="U54" s="541"/>
    </row>
    <row r="55" spans="1:21" s="504" customFormat="1" ht="20.25" customHeight="1" thickBot="1">
      <c r="A55" s="540"/>
      <c r="B55" s="542" t="s">
        <v>464</v>
      </c>
      <c r="C55" s="543"/>
      <c r="D55" s="440">
        <v>8</v>
      </c>
      <c r="E55" s="205"/>
      <c r="F55" s="507"/>
      <c r="G55" s="544">
        <v>6</v>
      </c>
      <c r="H55" s="451">
        <f t="shared" si="8"/>
        <v>180</v>
      </c>
      <c r="I55" s="307"/>
      <c r="J55" s="306"/>
      <c r="K55" s="306"/>
      <c r="L55" s="309"/>
      <c r="M55" s="453">
        <f>H55</f>
        <v>180</v>
      </c>
      <c r="N55" s="307"/>
      <c r="O55" s="306"/>
      <c r="P55" s="306"/>
      <c r="Q55" s="306"/>
      <c r="R55" s="306"/>
      <c r="S55" s="306"/>
      <c r="T55" s="306"/>
      <c r="U55" s="541"/>
    </row>
    <row r="56" spans="1:21" s="504" customFormat="1" ht="15" customHeight="1" thickBot="1">
      <c r="A56" s="460"/>
      <c r="B56" s="461" t="s">
        <v>427</v>
      </c>
      <c r="C56" s="498">
        <v>21</v>
      </c>
      <c r="D56" s="498">
        <v>8</v>
      </c>
      <c r="E56" s="498">
        <v>3</v>
      </c>
      <c r="F56" s="498">
        <v>1</v>
      </c>
      <c r="G56" s="545">
        <f aca="true" t="shared" si="12" ref="G56:U56">SUM(G33:G55)</f>
        <v>123</v>
      </c>
      <c r="H56" s="546">
        <f t="shared" si="12"/>
        <v>3690</v>
      </c>
      <c r="I56" s="547">
        <f t="shared" si="12"/>
        <v>1058</v>
      </c>
      <c r="J56" s="547">
        <f t="shared" si="12"/>
        <v>580</v>
      </c>
      <c r="K56" s="547">
        <f t="shared" si="12"/>
        <v>0</v>
      </c>
      <c r="L56" s="547">
        <f t="shared" si="12"/>
        <v>478</v>
      </c>
      <c r="M56" s="545">
        <f t="shared" si="12"/>
        <v>2632</v>
      </c>
      <c r="N56" s="547">
        <f t="shared" si="12"/>
        <v>10.5</v>
      </c>
      <c r="O56" s="547">
        <f t="shared" si="12"/>
        <v>6</v>
      </c>
      <c r="P56" s="547">
        <f t="shared" si="12"/>
        <v>9</v>
      </c>
      <c r="Q56" s="547">
        <f t="shared" si="12"/>
        <v>8.5</v>
      </c>
      <c r="R56" s="547">
        <f t="shared" si="12"/>
        <v>10</v>
      </c>
      <c r="S56" s="547">
        <f t="shared" si="12"/>
        <v>12.5</v>
      </c>
      <c r="T56" s="547">
        <f t="shared" si="12"/>
        <v>11</v>
      </c>
      <c r="U56" s="548">
        <f t="shared" si="12"/>
        <v>4</v>
      </c>
    </row>
    <row r="57" spans="1:21" s="555" customFormat="1" ht="15.75" customHeight="1" thickBot="1">
      <c r="A57" s="468" t="s">
        <v>429</v>
      </c>
      <c r="B57" s="469" t="s">
        <v>435</v>
      </c>
      <c r="C57" s="549"/>
      <c r="D57" s="549">
        <v>10</v>
      </c>
      <c r="E57" s="549"/>
      <c r="F57" s="550"/>
      <c r="G57" s="551">
        <f>SUM(G58:G65)</f>
        <v>40</v>
      </c>
      <c r="H57" s="552">
        <f aca="true" t="shared" si="13" ref="H57:U57">SUM(H58:H65)</f>
        <v>1200</v>
      </c>
      <c r="I57" s="552">
        <f t="shared" si="13"/>
        <v>414</v>
      </c>
      <c r="J57" s="552">
        <f t="shared" si="13"/>
        <v>240</v>
      </c>
      <c r="K57" s="552">
        <f t="shared" si="13"/>
        <v>0</v>
      </c>
      <c r="L57" s="552">
        <f t="shared" si="13"/>
        <v>174</v>
      </c>
      <c r="M57" s="551">
        <f t="shared" si="13"/>
        <v>786</v>
      </c>
      <c r="N57" s="553">
        <f t="shared" si="13"/>
        <v>0</v>
      </c>
      <c r="O57" s="552">
        <f t="shared" si="13"/>
        <v>0</v>
      </c>
      <c r="P57" s="552">
        <f t="shared" si="13"/>
        <v>7</v>
      </c>
      <c r="Q57" s="552">
        <f t="shared" si="13"/>
        <v>7</v>
      </c>
      <c r="R57" s="552">
        <f t="shared" si="13"/>
        <v>3.5</v>
      </c>
      <c r="S57" s="552">
        <f t="shared" si="13"/>
        <v>1.5</v>
      </c>
      <c r="T57" s="552">
        <f t="shared" si="13"/>
        <v>3.5</v>
      </c>
      <c r="U57" s="554">
        <f t="shared" si="13"/>
        <v>8</v>
      </c>
    </row>
    <row r="58" spans="1:21" s="477" customFormat="1" ht="15">
      <c r="A58" s="229" t="s">
        <v>363</v>
      </c>
      <c r="B58" s="741" t="s">
        <v>400</v>
      </c>
      <c r="C58" s="556"/>
      <c r="D58" s="556">
        <v>3</v>
      </c>
      <c r="E58" s="557"/>
      <c r="F58" s="558"/>
      <c r="G58" s="559">
        <v>5</v>
      </c>
      <c r="H58" s="560">
        <f aca="true" t="shared" si="14" ref="H58:H65">G58*30</f>
        <v>150</v>
      </c>
      <c r="I58" s="561">
        <f aca="true" t="shared" si="15" ref="I58:I65">SUM(J58:L58)</f>
        <v>52</v>
      </c>
      <c r="J58" s="556">
        <v>30</v>
      </c>
      <c r="K58" s="556"/>
      <c r="L58" s="562">
        <v>22</v>
      </c>
      <c r="M58" s="563">
        <f aca="true" t="shared" si="16" ref="M58:M65">H58-I58</f>
        <v>98</v>
      </c>
      <c r="N58" s="564"/>
      <c r="O58" s="557"/>
      <c r="P58" s="221">
        <v>3.5</v>
      </c>
      <c r="Q58" s="565"/>
      <c r="R58" s="565"/>
      <c r="S58" s="565"/>
      <c r="T58" s="565"/>
      <c r="U58" s="566"/>
    </row>
    <row r="59" spans="1:21" s="572" customFormat="1" ht="15.75">
      <c r="A59" s="230" t="s">
        <v>364</v>
      </c>
      <c r="B59" s="742"/>
      <c r="C59" s="567"/>
      <c r="D59" s="201">
        <v>6.7</v>
      </c>
      <c r="E59" s="203"/>
      <c r="F59" s="568"/>
      <c r="G59" s="206">
        <v>5</v>
      </c>
      <c r="H59" s="484">
        <f t="shared" si="14"/>
        <v>150</v>
      </c>
      <c r="I59" s="569">
        <f t="shared" si="15"/>
        <v>52</v>
      </c>
      <c r="J59" s="201">
        <v>30</v>
      </c>
      <c r="K59" s="201"/>
      <c r="L59" s="570">
        <v>22</v>
      </c>
      <c r="M59" s="571">
        <f t="shared" si="16"/>
        <v>98</v>
      </c>
      <c r="N59" s="202"/>
      <c r="O59" s="201"/>
      <c r="P59" s="201"/>
      <c r="Q59" s="201"/>
      <c r="R59" s="201"/>
      <c r="S59" s="221">
        <v>1.5</v>
      </c>
      <c r="T59" s="201">
        <v>2</v>
      </c>
      <c r="U59" s="483"/>
    </row>
    <row r="60" spans="1:21" s="477" customFormat="1" ht="15.75">
      <c r="A60" s="231" t="s">
        <v>365</v>
      </c>
      <c r="B60" s="742"/>
      <c r="C60" s="343"/>
      <c r="D60" s="573">
        <v>5</v>
      </c>
      <c r="E60" s="574"/>
      <c r="F60" s="575"/>
      <c r="G60" s="576">
        <v>5</v>
      </c>
      <c r="H60" s="577">
        <f t="shared" si="14"/>
        <v>150</v>
      </c>
      <c r="I60" s="578">
        <f t="shared" si="15"/>
        <v>52</v>
      </c>
      <c r="J60" s="573">
        <v>30</v>
      </c>
      <c r="K60" s="573"/>
      <c r="L60" s="579">
        <v>22</v>
      </c>
      <c r="M60" s="580">
        <f t="shared" si="16"/>
        <v>98</v>
      </c>
      <c r="N60" s="581"/>
      <c r="O60" s="574"/>
      <c r="P60" s="201"/>
      <c r="Q60" s="201"/>
      <c r="R60" s="201">
        <v>3.5</v>
      </c>
      <c r="S60" s="201"/>
      <c r="T60" s="582"/>
      <c r="U60" s="583"/>
    </row>
    <row r="61" spans="1:21" s="477" customFormat="1" ht="15">
      <c r="A61" s="230" t="s">
        <v>366</v>
      </c>
      <c r="B61" s="742"/>
      <c r="C61" s="573"/>
      <c r="D61" s="573">
        <v>8</v>
      </c>
      <c r="E61" s="574"/>
      <c r="F61" s="575"/>
      <c r="G61" s="576">
        <v>5</v>
      </c>
      <c r="H61" s="577">
        <f t="shared" si="14"/>
        <v>150</v>
      </c>
      <c r="I61" s="578">
        <f t="shared" si="15"/>
        <v>50</v>
      </c>
      <c r="J61" s="573">
        <v>30</v>
      </c>
      <c r="K61" s="573"/>
      <c r="L61" s="579">
        <v>20</v>
      </c>
      <c r="M61" s="580">
        <f t="shared" si="16"/>
        <v>100</v>
      </c>
      <c r="N61" s="581"/>
      <c r="O61" s="574"/>
      <c r="P61" s="201"/>
      <c r="Q61" s="201"/>
      <c r="R61" s="201"/>
      <c r="S61" s="201"/>
      <c r="T61" s="582"/>
      <c r="U61" s="483">
        <v>5</v>
      </c>
    </row>
    <row r="62" spans="1:21" s="477" customFormat="1" ht="18.75" customHeight="1">
      <c r="A62" s="230" t="s">
        <v>367</v>
      </c>
      <c r="B62" s="742"/>
      <c r="C62" s="573"/>
      <c r="D62" s="573">
        <v>4</v>
      </c>
      <c r="E62" s="574"/>
      <c r="F62" s="575"/>
      <c r="G62" s="576">
        <v>5</v>
      </c>
      <c r="H62" s="577">
        <f t="shared" si="14"/>
        <v>150</v>
      </c>
      <c r="I62" s="578">
        <f t="shared" si="15"/>
        <v>52</v>
      </c>
      <c r="J62" s="573">
        <v>30</v>
      </c>
      <c r="K62" s="573"/>
      <c r="L62" s="579">
        <v>22</v>
      </c>
      <c r="M62" s="580">
        <f t="shared" si="16"/>
        <v>98</v>
      </c>
      <c r="N62" s="581"/>
      <c r="O62" s="574"/>
      <c r="P62" s="201"/>
      <c r="Q62" s="221">
        <v>3.5</v>
      </c>
      <c r="R62" s="201"/>
      <c r="S62" s="201"/>
      <c r="T62" s="582"/>
      <c r="U62" s="583"/>
    </row>
    <row r="63" spans="1:21" s="477" customFormat="1" ht="15">
      <c r="A63" s="230" t="s">
        <v>368</v>
      </c>
      <c r="B63" s="742"/>
      <c r="C63" s="573"/>
      <c r="D63" s="573">
        <v>7.8</v>
      </c>
      <c r="E63" s="574"/>
      <c r="F63" s="575"/>
      <c r="G63" s="576">
        <v>5</v>
      </c>
      <c r="H63" s="577">
        <f t="shared" si="14"/>
        <v>150</v>
      </c>
      <c r="I63" s="578">
        <f>SUM(J63:L63)</f>
        <v>52</v>
      </c>
      <c r="J63" s="573">
        <v>30</v>
      </c>
      <c r="K63" s="573"/>
      <c r="L63" s="579">
        <v>22</v>
      </c>
      <c r="M63" s="580">
        <f>H63-I63</f>
        <v>98</v>
      </c>
      <c r="N63" s="581"/>
      <c r="O63" s="574"/>
      <c r="P63" s="201"/>
      <c r="Q63" s="201"/>
      <c r="R63" s="201"/>
      <c r="S63" s="201"/>
      <c r="T63" s="201">
        <v>1.5</v>
      </c>
      <c r="U63" s="584">
        <v>3</v>
      </c>
    </row>
    <row r="64" spans="1:21" s="477" customFormat="1" ht="15">
      <c r="A64" s="230" t="s">
        <v>369</v>
      </c>
      <c r="B64" s="742"/>
      <c r="C64" s="585"/>
      <c r="D64" s="585">
        <v>4</v>
      </c>
      <c r="E64" s="586"/>
      <c r="F64" s="587"/>
      <c r="G64" s="576">
        <v>5</v>
      </c>
      <c r="H64" s="577">
        <f>G64*30</f>
        <v>150</v>
      </c>
      <c r="I64" s="578">
        <f>SUM(J64:L64)</f>
        <v>52</v>
      </c>
      <c r="J64" s="573">
        <v>30</v>
      </c>
      <c r="K64" s="573"/>
      <c r="L64" s="579">
        <v>22</v>
      </c>
      <c r="M64" s="580">
        <f>H64-I64</f>
        <v>98</v>
      </c>
      <c r="N64" s="581"/>
      <c r="O64" s="574"/>
      <c r="P64" s="201"/>
      <c r="Q64" s="221">
        <v>3.5</v>
      </c>
      <c r="R64" s="201"/>
      <c r="S64" s="201"/>
      <c r="T64" s="582"/>
      <c r="U64" s="583"/>
    </row>
    <row r="65" spans="1:21" s="477" customFormat="1" ht="16.5" thickBot="1">
      <c r="A65" s="230" t="s">
        <v>489</v>
      </c>
      <c r="B65" s="743"/>
      <c r="C65" s="344"/>
      <c r="D65" s="588">
        <v>3</v>
      </c>
      <c r="E65" s="589"/>
      <c r="F65" s="590"/>
      <c r="G65" s="591">
        <v>5</v>
      </c>
      <c r="H65" s="592">
        <f t="shared" si="14"/>
        <v>150</v>
      </c>
      <c r="I65" s="593">
        <f t="shared" si="15"/>
        <v>52</v>
      </c>
      <c r="J65" s="573">
        <v>30</v>
      </c>
      <c r="K65" s="573"/>
      <c r="L65" s="579">
        <v>22</v>
      </c>
      <c r="M65" s="594">
        <f t="shared" si="16"/>
        <v>98</v>
      </c>
      <c r="N65" s="595"/>
      <c r="O65" s="589"/>
      <c r="P65" s="221">
        <v>3.5</v>
      </c>
      <c r="Q65" s="341"/>
      <c r="R65" s="341"/>
      <c r="S65" s="341"/>
      <c r="T65" s="596"/>
      <c r="U65" s="597"/>
    </row>
    <row r="66" spans="1:21" s="296" customFormat="1" ht="16.5" thickBot="1">
      <c r="A66" s="598"/>
      <c r="B66" s="490" t="s">
        <v>391</v>
      </c>
      <c r="C66" s="490">
        <f>SUM(C56,C57)</f>
        <v>21</v>
      </c>
      <c r="D66" s="490">
        <f>SUM(D56,D57)</f>
        <v>18</v>
      </c>
      <c r="E66" s="490">
        <f>SUM(E56,E57)</f>
        <v>3</v>
      </c>
      <c r="F66" s="490">
        <f>SUM(F56,F57)</f>
        <v>1</v>
      </c>
      <c r="G66" s="492">
        <f>SUM(G56,G57)</f>
        <v>163</v>
      </c>
      <c r="H66" s="493">
        <f aca="true" t="shared" si="17" ref="H66:U66">SUM(H56,H57)</f>
        <v>4890</v>
      </c>
      <c r="I66" s="494">
        <f t="shared" si="17"/>
        <v>1472</v>
      </c>
      <c r="J66" s="494">
        <f t="shared" si="17"/>
        <v>820</v>
      </c>
      <c r="K66" s="494">
        <f t="shared" si="17"/>
        <v>0</v>
      </c>
      <c r="L66" s="495">
        <f t="shared" si="17"/>
        <v>652</v>
      </c>
      <c r="M66" s="492">
        <f t="shared" si="17"/>
        <v>3418</v>
      </c>
      <c r="N66" s="493">
        <f t="shared" si="17"/>
        <v>10.5</v>
      </c>
      <c r="O66" s="494">
        <f t="shared" si="17"/>
        <v>6</v>
      </c>
      <c r="P66" s="599">
        <f t="shared" si="17"/>
        <v>16</v>
      </c>
      <c r="Q66" s="599">
        <f t="shared" si="17"/>
        <v>15.5</v>
      </c>
      <c r="R66" s="599">
        <f t="shared" si="17"/>
        <v>13.5</v>
      </c>
      <c r="S66" s="599">
        <f t="shared" si="17"/>
        <v>14</v>
      </c>
      <c r="T66" s="599">
        <f t="shared" si="17"/>
        <v>14.5</v>
      </c>
      <c r="U66" s="495">
        <f t="shared" si="17"/>
        <v>12</v>
      </c>
    </row>
    <row r="67" spans="1:21" s="296" customFormat="1" ht="27" customHeight="1" thickBot="1">
      <c r="A67" s="729" t="s">
        <v>392</v>
      </c>
      <c r="B67" s="730"/>
      <c r="C67" s="462"/>
      <c r="D67" s="462"/>
      <c r="E67" s="462"/>
      <c r="F67" s="462"/>
      <c r="G67" s="463"/>
      <c r="H67" s="600">
        <f>G30/G70</f>
        <v>0.32083333333333336</v>
      </c>
      <c r="I67" s="465"/>
      <c r="J67" s="465"/>
      <c r="K67" s="465"/>
      <c r="L67" s="601"/>
      <c r="M67" s="463"/>
      <c r="N67" s="602"/>
      <c r="O67" s="603"/>
      <c r="P67" s="465"/>
      <c r="Q67" s="465"/>
      <c r="R67" s="465"/>
      <c r="S67" s="465"/>
      <c r="T67" s="465"/>
      <c r="U67" s="466"/>
    </row>
    <row r="68" spans="1:21" s="296" customFormat="1" ht="29.25" customHeight="1" thickBot="1">
      <c r="A68" s="731" t="s">
        <v>393</v>
      </c>
      <c r="B68" s="732"/>
      <c r="C68" s="470"/>
      <c r="D68" s="470"/>
      <c r="E68" s="470"/>
      <c r="F68" s="470"/>
      <c r="G68" s="474"/>
      <c r="H68" s="604">
        <f>(G25+G57)/G70</f>
        <v>0.25</v>
      </c>
      <c r="I68" s="470"/>
      <c r="J68" s="470"/>
      <c r="K68" s="470"/>
      <c r="L68" s="473"/>
      <c r="M68" s="474"/>
      <c r="N68" s="470"/>
      <c r="O68" s="470"/>
      <c r="P68" s="470"/>
      <c r="Q68" s="470"/>
      <c r="R68" s="470"/>
      <c r="S68" s="470"/>
      <c r="T68" s="470"/>
      <c r="U68" s="476"/>
    </row>
    <row r="69" spans="1:21" s="296" customFormat="1" ht="22.5" customHeight="1" thickBot="1">
      <c r="A69" s="304"/>
      <c r="B69" s="232"/>
      <c r="C69" s="724" t="s">
        <v>305</v>
      </c>
      <c r="D69" s="725"/>
      <c r="E69" s="725"/>
      <c r="F69" s="725"/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5"/>
      <c r="S69" s="725"/>
      <c r="T69" s="725"/>
      <c r="U69" s="726"/>
    </row>
    <row r="70" spans="1:21" s="296" customFormat="1" ht="20.25" customHeight="1" thickBot="1">
      <c r="A70" s="605"/>
      <c r="B70" s="207"/>
      <c r="C70" s="493">
        <f aca="true" t="shared" si="18" ref="C70:U70">SUM(C66,C30)</f>
        <v>27</v>
      </c>
      <c r="D70" s="599">
        <f t="shared" si="18"/>
        <v>37</v>
      </c>
      <c r="E70" s="599">
        <f t="shared" si="18"/>
        <v>3</v>
      </c>
      <c r="F70" s="599">
        <f t="shared" si="18"/>
        <v>1</v>
      </c>
      <c r="G70" s="493">
        <f t="shared" si="18"/>
        <v>240</v>
      </c>
      <c r="H70" s="493">
        <f t="shared" si="18"/>
        <v>7200</v>
      </c>
      <c r="I70" s="599">
        <f t="shared" si="18"/>
        <v>2386</v>
      </c>
      <c r="J70" s="599">
        <f t="shared" si="18"/>
        <v>1196</v>
      </c>
      <c r="K70" s="599">
        <f t="shared" si="18"/>
        <v>0</v>
      </c>
      <c r="L70" s="599">
        <f t="shared" si="18"/>
        <v>1190</v>
      </c>
      <c r="M70" s="493">
        <f t="shared" si="18"/>
        <v>4814</v>
      </c>
      <c r="N70" s="606">
        <f t="shared" si="18"/>
        <v>22.5</v>
      </c>
      <c r="O70" s="494">
        <f t="shared" si="18"/>
        <v>22</v>
      </c>
      <c r="P70" s="494">
        <f t="shared" si="18"/>
        <v>21</v>
      </c>
      <c r="Q70" s="494">
        <f t="shared" si="18"/>
        <v>21</v>
      </c>
      <c r="R70" s="607">
        <f t="shared" si="18"/>
        <v>21.5</v>
      </c>
      <c r="S70" s="494">
        <f t="shared" si="18"/>
        <v>18</v>
      </c>
      <c r="T70" s="494">
        <f t="shared" si="18"/>
        <v>20</v>
      </c>
      <c r="U70" s="495">
        <f t="shared" si="18"/>
        <v>20</v>
      </c>
    </row>
    <row r="71" spans="1:21" s="436" customFormat="1" ht="21" customHeight="1">
      <c r="A71" s="608"/>
      <c r="B71" s="304"/>
      <c r="C71" s="755" t="s">
        <v>394</v>
      </c>
      <c r="D71" s="756"/>
      <c r="E71" s="756"/>
      <c r="F71" s="756"/>
      <c r="G71" s="756"/>
      <c r="H71" s="756"/>
      <c r="I71" s="756"/>
      <c r="J71" s="756"/>
      <c r="K71" s="756"/>
      <c r="L71" s="756"/>
      <c r="M71" s="756"/>
      <c r="N71" s="609">
        <v>22</v>
      </c>
      <c r="O71" s="610">
        <v>22</v>
      </c>
      <c r="P71" s="609">
        <v>21</v>
      </c>
      <c r="Q71" s="609">
        <v>21</v>
      </c>
      <c r="R71" s="609">
        <v>20</v>
      </c>
      <c r="S71" s="609">
        <v>20</v>
      </c>
      <c r="T71" s="609">
        <v>20</v>
      </c>
      <c r="U71" s="611">
        <v>20</v>
      </c>
    </row>
    <row r="72" spans="1:21" s="296" customFormat="1" ht="15">
      <c r="A72" s="608"/>
      <c r="B72" s="304"/>
      <c r="C72" s="733" t="s">
        <v>262</v>
      </c>
      <c r="D72" s="734"/>
      <c r="E72" s="734"/>
      <c r="F72" s="734"/>
      <c r="G72" s="734"/>
      <c r="H72" s="734"/>
      <c r="I72" s="734"/>
      <c r="J72" s="734"/>
      <c r="K72" s="734"/>
      <c r="L72" s="734"/>
      <c r="M72" s="734"/>
      <c r="N72" s="233">
        <f>COUNTA(C36,C39)</f>
        <v>2</v>
      </c>
      <c r="O72" s="233">
        <v>4</v>
      </c>
      <c r="P72" s="233">
        <f>COUNTA(C18,C34,C41)</f>
        <v>3</v>
      </c>
      <c r="Q72" s="233">
        <v>3</v>
      </c>
      <c r="R72" s="233">
        <f>COUNTA(C21,C37,C40,C46)</f>
        <v>4</v>
      </c>
      <c r="S72" s="233">
        <f>COUNTA(C19,C35,C42,C43,C44)</f>
        <v>5</v>
      </c>
      <c r="T72" s="233">
        <f>COUNTA(C42,C45,C47,C50)</f>
        <v>4</v>
      </c>
      <c r="U72" s="612">
        <f>COUNTA(C20,C48)</f>
        <v>2</v>
      </c>
    </row>
    <row r="73" spans="1:21" s="296" customFormat="1" ht="15">
      <c r="A73" s="232"/>
      <c r="B73" s="304"/>
      <c r="C73" s="733" t="s">
        <v>129</v>
      </c>
      <c r="D73" s="734"/>
      <c r="E73" s="734"/>
      <c r="F73" s="734"/>
      <c r="G73" s="734"/>
      <c r="H73" s="734"/>
      <c r="I73" s="734"/>
      <c r="J73" s="734"/>
      <c r="K73" s="734"/>
      <c r="L73" s="734"/>
      <c r="M73" s="734"/>
      <c r="N73" s="233">
        <f>COUNTA(D12,D13,D14,D17,D18,D33)</f>
        <v>6</v>
      </c>
      <c r="O73" s="233">
        <v>6</v>
      </c>
      <c r="P73" s="233">
        <f>COUNTA(D28,D49,D60,D61)</f>
        <v>4</v>
      </c>
      <c r="Q73" s="233">
        <v>6</v>
      </c>
      <c r="R73" s="233">
        <f>COUNTA(D19,D22,D59)</f>
        <v>3</v>
      </c>
      <c r="S73" s="233">
        <v>3</v>
      </c>
      <c r="T73" s="233">
        <v>4</v>
      </c>
      <c r="U73" s="612">
        <v>5</v>
      </c>
    </row>
    <row r="74" spans="1:21" s="296" customFormat="1" ht="15">
      <c r="A74" s="232"/>
      <c r="B74" s="304"/>
      <c r="C74" s="733" t="s">
        <v>395</v>
      </c>
      <c r="D74" s="734"/>
      <c r="E74" s="734"/>
      <c r="F74" s="734"/>
      <c r="G74" s="734"/>
      <c r="H74" s="734"/>
      <c r="I74" s="734"/>
      <c r="J74" s="734"/>
      <c r="K74" s="734"/>
      <c r="L74" s="734"/>
      <c r="M74" s="734"/>
      <c r="N74" s="233"/>
      <c r="O74" s="613"/>
      <c r="P74" s="233"/>
      <c r="Q74" s="233"/>
      <c r="R74" s="233">
        <v>1</v>
      </c>
      <c r="S74" s="233"/>
      <c r="T74" s="233"/>
      <c r="U74" s="614"/>
    </row>
    <row r="75" spans="1:21" s="296" customFormat="1" ht="15.75" thickBot="1">
      <c r="A75" s="232"/>
      <c r="B75" s="304"/>
      <c r="C75" s="753" t="s">
        <v>126</v>
      </c>
      <c r="D75" s="754"/>
      <c r="E75" s="754"/>
      <c r="F75" s="754"/>
      <c r="G75" s="754"/>
      <c r="H75" s="754"/>
      <c r="I75" s="754"/>
      <c r="J75" s="754"/>
      <c r="K75" s="754"/>
      <c r="L75" s="754"/>
      <c r="M75" s="754"/>
      <c r="N75" s="234"/>
      <c r="O75" s="234"/>
      <c r="P75" s="234"/>
      <c r="Q75" s="234">
        <v>1</v>
      </c>
      <c r="R75" s="234"/>
      <c r="S75" s="234">
        <v>1</v>
      </c>
      <c r="T75" s="234">
        <v>1</v>
      </c>
      <c r="U75" s="615"/>
    </row>
    <row r="76" spans="1:21" s="296" customFormat="1" ht="15.75">
      <c r="A76" s="294"/>
      <c r="B76" s="239"/>
      <c r="C76" s="235"/>
      <c r="D76" s="241"/>
      <c r="E76" s="241"/>
      <c r="F76" s="239"/>
      <c r="G76" s="241"/>
      <c r="H76" s="294"/>
      <c r="I76" s="294"/>
      <c r="J76" s="294"/>
      <c r="K76" s="294"/>
      <c r="L76" s="294"/>
      <c r="M76" s="294"/>
      <c r="N76" s="294"/>
      <c r="O76" s="301"/>
      <c r="P76" s="243"/>
      <c r="Q76" s="243"/>
      <c r="R76" s="243"/>
      <c r="S76" s="243"/>
      <c r="T76" s="243"/>
      <c r="U76" s="243"/>
    </row>
    <row r="77" spans="1:21" s="301" customFormat="1" ht="15.75">
      <c r="A77" s="294"/>
      <c r="B77" s="239"/>
      <c r="C77" s="235"/>
      <c r="D77" s="241"/>
      <c r="E77" s="239"/>
      <c r="F77" s="239"/>
      <c r="G77" s="239"/>
      <c r="H77" s="294"/>
      <c r="I77" s="294"/>
      <c r="J77" s="294"/>
      <c r="K77" s="235" t="s">
        <v>293</v>
      </c>
      <c r="L77" s="298"/>
      <c r="M77" s="294"/>
      <c r="N77" s="298"/>
      <c r="O77" s="239"/>
      <c r="P77" s="294"/>
      <c r="Q77" s="294"/>
      <c r="R77" s="299"/>
      <c r="S77" s="300"/>
      <c r="T77" s="243"/>
      <c r="U77" s="243"/>
    </row>
    <row r="78" spans="1:21" s="301" customFormat="1" ht="15.75">
      <c r="A78" s="837"/>
      <c r="B78" s="838" t="s">
        <v>293</v>
      </c>
      <c r="C78" s="232"/>
      <c r="D78" s="232"/>
      <c r="E78" s="232"/>
      <c r="F78" s="239"/>
      <c r="G78" s="294"/>
      <c r="H78" s="294"/>
      <c r="I78" s="298"/>
      <c r="J78" s="294"/>
      <c r="K78" s="235" t="s">
        <v>436</v>
      </c>
      <c r="L78" s="298"/>
      <c r="M78" s="294"/>
      <c r="N78" s="298"/>
      <c r="O78" s="239"/>
      <c r="P78" s="294"/>
      <c r="Q78" s="294"/>
      <c r="R78" s="299"/>
      <c r="S78" s="300"/>
      <c r="T78" s="243"/>
      <c r="U78" s="243"/>
    </row>
    <row r="79" spans="1:21" s="301" customFormat="1" ht="15.75">
      <c r="A79" s="837"/>
      <c r="B79" s="839" t="s">
        <v>510</v>
      </c>
      <c r="C79" s="235" t="s">
        <v>293</v>
      </c>
      <c r="D79" s="298"/>
      <c r="E79" s="298"/>
      <c r="F79" s="298"/>
      <c r="G79" s="497"/>
      <c r="H79" s="294"/>
      <c r="I79" s="294"/>
      <c r="J79" s="294"/>
      <c r="K79" s="235"/>
      <c r="L79" s="298"/>
      <c r="M79" s="294"/>
      <c r="N79" s="298"/>
      <c r="O79" s="239"/>
      <c r="P79" s="294"/>
      <c r="Q79" s="294"/>
      <c r="R79" s="299"/>
      <c r="S79" s="300"/>
      <c r="T79" s="243"/>
      <c r="U79" s="243"/>
    </row>
    <row r="80" spans="1:21" s="301" customFormat="1" ht="15.75">
      <c r="A80" s="837"/>
      <c r="B80" s="840" t="s">
        <v>511</v>
      </c>
      <c r="C80" s="302" t="s">
        <v>374</v>
      </c>
      <c r="D80" s="296"/>
      <c r="E80" s="616"/>
      <c r="F80" s="297"/>
      <c r="G80" s="297"/>
      <c r="H80" s="297"/>
      <c r="I80" s="297"/>
      <c r="J80" s="294"/>
      <c r="K80" s="235" t="s">
        <v>428</v>
      </c>
      <c r="L80" s="298"/>
      <c r="M80" s="294"/>
      <c r="N80" s="298"/>
      <c r="O80" s="239"/>
      <c r="P80" s="294"/>
      <c r="Q80" s="294"/>
      <c r="R80" s="299"/>
      <c r="S80" s="300"/>
      <c r="T80" s="243"/>
      <c r="U80" s="243"/>
    </row>
    <row r="81" spans="1:21" s="301" customFormat="1" ht="15.75">
      <c r="A81" s="837"/>
      <c r="B81" s="841" t="s">
        <v>512</v>
      </c>
      <c r="C81" s="295" t="s">
        <v>437</v>
      </c>
      <c r="D81" s="296"/>
      <c r="E81" s="297"/>
      <c r="F81" s="297"/>
      <c r="G81" s="297"/>
      <c r="H81" s="297"/>
      <c r="I81" s="297"/>
      <c r="J81" s="294"/>
      <c r="K81" s="232" t="s">
        <v>490</v>
      </c>
      <c r="L81" s="298"/>
      <c r="M81" s="294"/>
      <c r="N81" s="298"/>
      <c r="O81" s="239"/>
      <c r="P81" s="294"/>
      <c r="Q81" s="294"/>
      <c r="R81" s="299"/>
      <c r="S81" s="300"/>
      <c r="T81" s="243"/>
      <c r="U81" s="243"/>
    </row>
    <row r="82" spans="1:21" s="301" customFormat="1" ht="15.75">
      <c r="A82" s="837"/>
      <c r="B82" s="842" t="s">
        <v>513</v>
      </c>
      <c r="C82" s="750" t="s">
        <v>438</v>
      </c>
      <c r="D82" s="750"/>
      <c r="E82" s="750"/>
      <c r="F82" s="750"/>
      <c r="G82" s="750"/>
      <c r="H82" s="750"/>
      <c r="I82" s="750"/>
      <c r="J82" s="294"/>
      <c r="K82" s="294"/>
      <c r="L82" s="298"/>
      <c r="M82" s="294"/>
      <c r="N82" s="298"/>
      <c r="O82" s="294"/>
      <c r="P82" s="294"/>
      <c r="Q82" s="294"/>
      <c r="R82" s="299"/>
      <c r="S82" s="300"/>
      <c r="T82" s="243"/>
      <c r="U82" s="243"/>
    </row>
    <row r="83" spans="1:21" s="301" customFormat="1" ht="15.75">
      <c r="A83" s="837"/>
      <c r="B83" s="837"/>
      <c r="C83" s="297" t="s">
        <v>325</v>
      </c>
      <c r="D83" s="296"/>
      <c r="E83" s="297"/>
      <c r="F83" s="297"/>
      <c r="G83" s="297"/>
      <c r="H83" s="297"/>
      <c r="I83" s="297"/>
      <c r="J83" s="294"/>
      <c r="K83" s="235" t="s">
        <v>293</v>
      </c>
      <c r="L83" s="298"/>
      <c r="M83" s="294"/>
      <c r="N83" s="298"/>
      <c r="O83" s="235"/>
      <c r="P83" s="241"/>
      <c r="Q83" s="241"/>
      <c r="R83" s="299"/>
      <c r="S83" s="300"/>
      <c r="T83" s="243"/>
      <c r="U83" s="243"/>
    </row>
    <row r="84" spans="1:21" s="301" customFormat="1" ht="15.75">
      <c r="A84" s="837"/>
      <c r="B84" s="838" t="s">
        <v>293</v>
      </c>
      <c r="C84" s="232" t="s">
        <v>490</v>
      </c>
      <c r="D84" s="232"/>
      <c r="E84" s="298"/>
      <c r="F84" s="239"/>
      <c r="G84" s="241"/>
      <c r="H84" s="294"/>
      <c r="I84" s="294"/>
      <c r="J84" s="294"/>
      <c r="K84" s="235" t="s">
        <v>294</v>
      </c>
      <c r="L84" s="298"/>
      <c r="M84" s="294"/>
      <c r="N84" s="298"/>
      <c r="O84" s="235"/>
      <c r="P84" s="241"/>
      <c r="Q84" s="241"/>
      <c r="R84" s="299"/>
      <c r="S84" s="300"/>
      <c r="T84" s="243"/>
      <c r="U84" s="243"/>
    </row>
    <row r="85" spans="1:21" s="301" customFormat="1" ht="15.75">
      <c r="A85" s="837"/>
      <c r="B85" s="839" t="s">
        <v>514</v>
      </c>
      <c r="C85" s="232"/>
      <c r="D85" s="239"/>
      <c r="E85" s="239"/>
      <c r="F85" s="239"/>
      <c r="G85" s="497"/>
      <c r="H85" s="294"/>
      <c r="I85" s="294"/>
      <c r="J85" s="294"/>
      <c r="K85" s="232" t="s">
        <v>439</v>
      </c>
      <c r="L85" s="298"/>
      <c r="M85" s="294"/>
      <c r="N85" s="298"/>
      <c r="O85" s="232"/>
      <c r="P85" s="232"/>
      <c r="Q85" s="232"/>
      <c r="R85" s="299"/>
      <c r="S85" s="300"/>
      <c r="T85" s="243"/>
      <c r="U85" s="243"/>
    </row>
    <row r="86" spans="1:21" s="301" customFormat="1" ht="15.75">
      <c r="A86" s="837"/>
      <c r="B86" s="840" t="s">
        <v>515</v>
      </c>
      <c r="C86" s="232"/>
      <c r="D86" s="239"/>
      <c r="E86" s="239"/>
      <c r="F86" s="239"/>
      <c r="G86" s="497"/>
      <c r="H86" s="294"/>
      <c r="I86" s="294"/>
      <c r="J86" s="294"/>
      <c r="K86" s="232" t="s">
        <v>440</v>
      </c>
      <c r="L86" s="298"/>
      <c r="M86" s="294"/>
      <c r="N86" s="298"/>
      <c r="O86" s="232"/>
      <c r="P86" s="232"/>
      <c r="Q86" s="232"/>
      <c r="R86" s="299"/>
      <c r="S86" s="300"/>
      <c r="T86" s="243"/>
      <c r="U86" s="243"/>
    </row>
    <row r="87" spans="1:21" s="301" customFormat="1" ht="15.75">
      <c r="A87" s="837"/>
      <c r="B87" s="841" t="s">
        <v>516</v>
      </c>
      <c r="C87" s="303"/>
      <c r="D87" s="217"/>
      <c r="E87" s="217"/>
      <c r="F87" s="239"/>
      <c r="G87" s="617"/>
      <c r="H87" s="294"/>
      <c r="I87" s="294"/>
      <c r="J87" s="294"/>
      <c r="K87" s="232" t="s">
        <v>441</v>
      </c>
      <c r="L87" s="298"/>
      <c r="M87" s="294"/>
      <c r="N87" s="298"/>
      <c r="O87" s="232"/>
      <c r="P87" s="239"/>
      <c r="Q87" s="239"/>
      <c r="R87" s="299"/>
      <c r="S87" s="300"/>
      <c r="T87" s="243"/>
      <c r="U87" s="243"/>
    </row>
    <row r="88" spans="1:21" s="301" customFormat="1" ht="15.75">
      <c r="A88" s="843"/>
      <c r="B88" s="842" t="s">
        <v>513</v>
      </c>
      <c r="C88" s="298"/>
      <c r="D88" s="298"/>
      <c r="E88" s="298"/>
      <c r="F88" s="298"/>
      <c r="G88" s="298"/>
      <c r="H88" s="298"/>
      <c r="I88" s="298"/>
      <c r="J88" s="298"/>
      <c r="K88" s="232" t="s">
        <v>490</v>
      </c>
      <c r="L88" s="298"/>
      <c r="M88" s="298"/>
      <c r="N88" s="298"/>
      <c r="O88" s="303"/>
      <c r="P88" s="217"/>
      <c r="Q88" s="217"/>
      <c r="R88" s="299"/>
      <c r="S88" s="300"/>
      <c r="T88" s="243"/>
      <c r="U88" s="243"/>
    </row>
    <row r="89" spans="1:2" ht="15">
      <c r="A89" s="301"/>
      <c r="B89" s="304"/>
    </row>
  </sheetData>
  <sheetProtection/>
  <mergeCells count="41">
    <mergeCell ref="H2:M2"/>
    <mergeCell ref="C2:F2"/>
    <mergeCell ref="A1:U1"/>
    <mergeCell ref="R3:S3"/>
    <mergeCell ref="A31:U31"/>
    <mergeCell ref="D3:D7"/>
    <mergeCell ref="N2:U2"/>
    <mergeCell ref="G2:G7"/>
    <mergeCell ref="N4:U4"/>
    <mergeCell ref="N3:O3"/>
    <mergeCell ref="N6:U6"/>
    <mergeCell ref="C75:M75"/>
    <mergeCell ref="C71:M71"/>
    <mergeCell ref="C74:M74"/>
    <mergeCell ref="E4:E7"/>
    <mergeCell ref="C3:C7"/>
    <mergeCell ref="T3:U3"/>
    <mergeCell ref="A9:U9"/>
    <mergeCell ref="P3:Q3"/>
    <mergeCell ref="A2:A7"/>
    <mergeCell ref="B2:B7"/>
    <mergeCell ref="B58:B65"/>
    <mergeCell ref="B26:B29"/>
    <mergeCell ref="F4:F7"/>
    <mergeCell ref="A10:U10"/>
    <mergeCell ref="C82:I82"/>
    <mergeCell ref="H3:H7"/>
    <mergeCell ref="I4:I7"/>
    <mergeCell ref="J4:L4"/>
    <mergeCell ref="J5:J7"/>
    <mergeCell ref="C72:M72"/>
    <mergeCell ref="C69:U69"/>
    <mergeCell ref="E3:F3"/>
    <mergeCell ref="A67:B67"/>
    <mergeCell ref="A68:B68"/>
    <mergeCell ref="C73:M73"/>
    <mergeCell ref="I3:L3"/>
    <mergeCell ref="L5:L7"/>
    <mergeCell ref="A32:U32"/>
    <mergeCell ref="M3:M7"/>
    <mergeCell ref="K5:K7"/>
  </mergeCells>
  <printOptions horizontalCentered="1"/>
  <pageMargins left="0" right="0" top="0.7874015748031497" bottom="0" header="0.5118110236220472" footer="0.5118110236220472"/>
  <pageSetup fitToHeight="0" horizontalDpi="600" verticalDpi="600" orientation="landscape" paperSize="9" scale="52" r:id="rId1"/>
  <rowBreaks count="1" manualBreakCount="1">
    <brk id="30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60" zoomScaleNormal="70" zoomScalePageLayoutView="0" workbookViewId="0" topLeftCell="A1">
      <selection activeCell="F13" sqref="F13"/>
    </sheetView>
  </sheetViews>
  <sheetFormatPr defaultColWidth="8.875" defaultRowHeight="12.75"/>
  <cols>
    <col min="1" max="1" width="8.875" style="317" customWidth="1"/>
    <col min="2" max="2" width="18.00390625" style="317" customWidth="1"/>
    <col min="3" max="10" width="8.875" style="317" customWidth="1"/>
    <col min="11" max="11" width="15.375" style="317" customWidth="1"/>
    <col min="12" max="12" width="8.875" style="317" customWidth="1"/>
    <col min="13" max="13" width="14.375" style="317" customWidth="1"/>
    <col min="14" max="14" width="13.375" style="301" customWidth="1"/>
    <col min="15" max="15" width="22.25390625" style="399" customWidth="1"/>
    <col min="16" max="16" width="17.875" style="317" customWidth="1"/>
    <col min="17" max="16384" width="8.875" style="317" customWidth="1"/>
  </cols>
  <sheetData>
    <row r="1" spans="1:16" s="301" customFormat="1" ht="15.75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21"/>
      <c r="O1" s="321"/>
      <c r="P1" s="389" t="s">
        <v>403</v>
      </c>
    </row>
    <row r="2" spans="1:16" s="301" customFormat="1" ht="18.75">
      <c r="A2" s="390"/>
      <c r="B2" s="319"/>
      <c r="C2" s="320" t="s">
        <v>465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91"/>
      <c r="O2" s="392"/>
      <c r="P2" s="392"/>
    </row>
    <row r="3" spans="1:16" s="301" customFormat="1" ht="16.5" thickBo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91"/>
      <c r="O3" s="393"/>
      <c r="P3" s="393"/>
    </row>
    <row r="4" spans="1:16" ht="12.75" customHeight="1">
      <c r="A4" s="762" t="s">
        <v>269</v>
      </c>
      <c r="B4" s="767" t="s">
        <v>268</v>
      </c>
      <c r="C4" s="809" t="s">
        <v>280</v>
      </c>
      <c r="D4" s="779" t="s">
        <v>270</v>
      </c>
      <c r="E4" s="779"/>
      <c r="F4" s="779"/>
      <c r="G4" s="779"/>
      <c r="H4" s="779"/>
      <c r="I4" s="779"/>
      <c r="J4" s="785" t="s">
        <v>404</v>
      </c>
      <c r="K4" s="785" t="s">
        <v>405</v>
      </c>
      <c r="L4" s="785" t="s">
        <v>406</v>
      </c>
      <c r="M4" s="785" t="s">
        <v>407</v>
      </c>
      <c r="N4" s="788" t="s">
        <v>408</v>
      </c>
      <c r="O4" s="791" t="s">
        <v>409</v>
      </c>
      <c r="P4" s="798" t="s">
        <v>410</v>
      </c>
    </row>
    <row r="5" spans="1:16" ht="12.75" customHeight="1">
      <c r="A5" s="763"/>
      <c r="B5" s="807"/>
      <c r="C5" s="752"/>
      <c r="D5" s="752" t="s">
        <v>285</v>
      </c>
      <c r="E5" s="727" t="s">
        <v>287</v>
      </c>
      <c r="F5" s="727"/>
      <c r="G5" s="727"/>
      <c r="H5" s="727"/>
      <c r="I5" s="757" t="s">
        <v>288</v>
      </c>
      <c r="J5" s="786"/>
      <c r="K5" s="786"/>
      <c r="L5" s="786"/>
      <c r="M5" s="786"/>
      <c r="N5" s="789"/>
      <c r="O5" s="792"/>
      <c r="P5" s="799"/>
    </row>
    <row r="6" spans="1:16" ht="12.75" customHeight="1">
      <c r="A6" s="763"/>
      <c r="B6" s="807"/>
      <c r="C6" s="752"/>
      <c r="D6" s="752"/>
      <c r="E6" s="752" t="s">
        <v>286</v>
      </c>
      <c r="F6" s="727" t="s">
        <v>411</v>
      </c>
      <c r="G6" s="727"/>
      <c r="H6" s="727"/>
      <c r="I6" s="757"/>
      <c r="J6" s="786"/>
      <c r="K6" s="786"/>
      <c r="L6" s="786"/>
      <c r="M6" s="786"/>
      <c r="N6" s="789"/>
      <c r="O6" s="792"/>
      <c r="P6" s="799"/>
    </row>
    <row r="7" spans="1:16" ht="12.75" customHeight="1">
      <c r="A7" s="763"/>
      <c r="B7" s="807"/>
      <c r="C7" s="752"/>
      <c r="D7" s="752"/>
      <c r="E7" s="752"/>
      <c r="F7" s="752" t="s">
        <v>272</v>
      </c>
      <c r="G7" s="752" t="s">
        <v>273</v>
      </c>
      <c r="H7" s="752" t="s">
        <v>274</v>
      </c>
      <c r="I7" s="757"/>
      <c r="J7" s="786"/>
      <c r="K7" s="786"/>
      <c r="L7" s="786"/>
      <c r="M7" s="786"/>
      <c r="N7" s="789"/>
      <c r="O7" s="792"/>
      <c r="P7" s="799"/>
    </row>
    <row r="8" spans="1:16" ht="12.75" customHeight="1">
      <c r="A8" s="763"/>
      <c r="B8" s="807"/>
      <c r="C8" s="752"/>
      <c r="D8" s="752"/>
      <c r="E8" s="752"/>
      <c r="F8" s="752"/>
      <c r="G8" s="752"/>
      <c r="H8" s="752"/>
      <c r="I8" s="757"/>
      <c r="J8" s="786"/>
      <c r="K8" s="786"/>
      <c r="L8" s="786"/>
      <c r="M8" s="786"/>
      <c r="N8" s="789"/>
      <c r="O8" s="792"/>
      <c r="P8" s="799"/>
    </row>
    <row r="9" spans="1:16" ht="12.75" customHeight="1" thickBot="1">
      <c r="A9" s="806"/>
      <c r="B9" s="808"/>
      <c r="C9" s="801"/>
      <c r="D9" s="801"/>
      <c r="E9" s="801"/>
      <c r="F9" s="801"/>
      <c r="G9" s="801"/>
      <c r="H9" s="801"/>
      <c r="I9" s="802"/>
      <c r="J9" s="787"/>
      <c r="K9" s="787"/>
      <c r="L9" s="787"/>
      <c r="M9" s="787"/>
      <c r="N9" s="790"/>
      <c r="O9" s="793"/>
      <c r="P9" s="800"/>
    </row>
    <row r="10" spans="1:16" ht="12.75" customHeight="1" thickBot="1">
      <c r="A10" s="803" t="s">
        <v>466</v>
      </c>
      <c r="B10" s="804"/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5"/>
    </row>
    <row r="11" spans="1:16" ht="45">
      <c r="A11" s="394" t="s">
        <v>362</v>
      </c>
      <c r="B11" s="345" t="s">
        <v>412</v>
      </c>
      <c r="C11" s="311">
        <v>5</v>
      </c>
      <c r="D11" s="311">
        <v>150</v>
      </c>
      <c r="E11" s="311">
        <v>45</v>
      </c>
      <c r="F11" s="311">
        <v>30</v>
      </c>
      <c r="G11" s="311"/>
      <c r="H11" s="311">
        <v>15</v>
      </c>
      <c r="I11" s="311">
        <v>105</v>
      </c>
      <c r="J11" s="311" t="s">
        <v>413</v>
      </c>
      <c r="K11" s="345" t="s">
        <v>414</v>
      </c>
      <c r="L11" s="311" t="s">
        <v>415</v>
      </c>
      <c r="M11" s="311" t="s">
        <v>416</v>
      </c>
      <c r="N11" s="346" t="s">
        <v>474</v>
      </c>
      <c r="O11" s="346" t="s">
        <v>491</v>
      </c>
      <c r="P11" s="347" t="s">
        <v>467</v>
      </c>
    </row>
    <row r="12" spans="1:16" ht="45">
      <c r="A12" s="322" t="s">
        <v>417</v>
      </c>
      <c r="B12" s="312" t="s">
        <v>420</v>
      </c>
      <c r="C12" s="311">
        <v>5</v>
      </c>
      <c r="D12" s="311">
        <v>150</v>
      </c>
      <c r="E12" s="311">
        <v>45</v>
      </c>
      <c r="F12" s="348">
        <v>20</v>
      </c>
      <c r="G12" s="348"/>
      <c r="H12" s="311">
        <v>15</v>
      </c>
      <c r="I12" s="311">
        <v>105</v>
      </c>
      <c r="J12" s="313" t="s">
        <v>413</v>
      </c>
      <c r="K12" s="349" t="s">
        <v>414</v>
      </c>
      <c r="L12" s="313" t="s">
        <v>415</v>
      </c>
      <c r="M12" s="314" t="s">
        <v>416</v>
      </c>
      <c r="N12" s="378" t="s">
        <v>475</v>
      </c>
      <c r="O12" s="350" t="s">
        <v>492</v>
      </c>
      <c r="P12" s="287" t="s">
        <v>431</v>
      </c>
    </row>
    <row r="13" spans="1:16" ht="69.75" customHeight="1" thickBot="1">
      <c r="A13" s="395" t="s">
        <v>418</v>
      </c>
      <c r="B13" s="270" t="s">
        <v>493</v>
      </c>
      <c r="C13" s="351">
        <v>4</v>
      </c>
      <c r="D13" s="352">
        <v>120</v>
      </c>
      <c r="E13" s="352">
        <v>40</v>
      </c>
      <c r="F13" s="353">
        <v>20</v>
      </c>
      <c r="G13" s="353"/>
      <c r="H13" s="353">
        <v>20</v>
      </c>
      <c r="I13" s="353">
        <v>80</v>
      </c>
      <c r="J13" s="332" t="s">
        <v>413</v>
      </c>
      <c r="K13" s="354" t="s">
        <v>421</v>
      </c>
      <c r="L13" s="332" t="s">
        <v>415</v>
      </c>
      <c r="M13" s="355" t="s">
        <v>416</v>
      </c>
      <c r="N13" s="350" t="s">
        <v>476</v>
      </c>
      <c r="O13" s="396" t="s">
        <v>477</v>
      </c>
      <c r="P13" s="287" t="s">
        <v>478</v>
      </c>
    </row>
    <row r="14" spans="1:16" s="277" customFormat="1" ht="60.75" thickBot="1">
      <c r="A14" s="395" t="s">
        <v>479</v>
      </c>
      <c r="B14" s="333" t="s">
        <v>480</v>
      </c>
      <c r="C14" s="351">
        <v>4</v>
      </c>
      <c r="D14" s="352">
        <v>120</v>
      </c>
      <c r="E14" s="352">
        <v>40</v>
      </c>
      <c r="F14" s="353">
        <v>20</v>
      </c>
      <c r="G14" s="353"/>
      <c r="H14" s="353">
        <v>20</v>
      </c>
      <c r="I14" s="353">
        <v>80</v>
      </c>
      <c r="J14" s="332" t="s">
        <v>413</v>
      </c>
      <c r="K14" s="354" t="s">
        <v>421</v>
      </c>
      <c r="L14" s="332" t="s">
        <v>415</v>
      </c>
      <c r="M14" s="355" t="s">
        <v>416</v>
      </c>
      <c r="N14" s="397" t="s">
        <v>481</v>
      </c>
      <c r="O14" s="396" t="s">
        <v>482</v>
      </c>
      <c r="P14" s="356" t="s">
        <v>483</v>
      </c>
    </row>
    <row r="15" spans="1:16" s="277" customFormat="1" ht="15.7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98"/>
      <c r="O15" s="398"/>
      <c r="P15" s="389" t="s">
        <v>422</v>
      </c>
    </row>
    <row r="16" spans="1:16" s="277" customFormat="1" ht="18.75">
      <c r="A16" s="319"/>
      <c r="B16" s="319"/>
      <c r="C16" s="320" t="s">
        <v>468</v>
      </c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21"/>
      <c r="O16" s="321"/>
      <c r="P16" s="319"/>
    </row>
    <row r="17" spans="1:16" s="277" customFormat="1" ht="14.25">
      <c r="A17" s="317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01"/>
      <c r="O17" s="399"/>
      <c r="P17" s="317"/>
    </row>
    <row r="18" spans="1:16" s="277" customFormat="1" ht="18.75">
      <c r="A18" s="319"/>
      <c r="B18" s="319" t="s">
        <v>7</v>
      </c>
      <c r="C18" s="797" t="s">
        <v>435</v>
      </c>
      <c r="D18" s="797"/>
      <c r="E18" s="797"/>
      <c r="F18" s="797"/>
      <c r="G18" s="797"/>
      <c r="H18" s="797"/>
      <c r="I18" s="797"/>
      <c r="J18" s="797"/>
      <c r="K18" s="797"/>
      <c r="L18" s="797"/>
      <c r="M18" s="797"/>
      <c r="N18" s="797"/>
      <c r="O18" s="797"/>
      <c r="P18" s="319"/>
    </row>
    <row r="19" spans="1:16" s="277" customFormat="1" ht="15" thickBot="1">
      <c r="A19" s="388"/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93"/>
      <c r="P19" s="388"/>
    </row>
    <row r="20" spans="1:16" s="277" customFormat="1" ht="14.25">
      <c r="A20" s="823" t="s">
        <v>269</v>
      </c>
      <c r="B20" s="764" t="s">
        <v>268</v>
      </c>
      <c r="C20" s="827" t="s">
        <v>280</v>
      </c>
      <c r="D20" s="815" t="s">
        <v>270</v>
      </c>
      <c r="E20" s="816"/>
      <c r="F20" s="816"/>
      <c r="G20" s="816"/>
      <c r="H20" s="816"/>
      <c r="I20" s="817"/>
      <c r="J20" s="794" t="s">
        <v>404</v>
      </c>
      <c r="K20" s="794" t="s">
        <v>405</v>
      </c>
      <c r="L20" s="794" t="s">
        <v>406</v>
      </c>
      <c r="M20" s="794" t="s">
        <v>407</v>
      </c>
      <c r="N20" s="782" t="s">
        <v>408</v>
      </c>
      <c r="O20" s="782" t="s">
        <v>409</v>
      </c>
      <c r="P20" s="810" t="s">
        <v>410</v>
      </c>
    </row>
    <row r="21" spans="1:16" s="276" customFormat="1" ht="12.75">
      <c r="A21" s="824"/>
      <c r="B21" s="765"/>
      <c r="C21" s="813"/>
      <c r="D21" s="801" t="s">
        <v>285</v>
      </c>
      <c r="E21" s="728" t="s">
        <v>287</v>
      </c>
      <c r="F21" s="775"/>
      <c r="G21" s="775"/>
      <c r="H21" s="777"/>
      <c r="I21" s="802" t="s">
        <v>288</v>
      </c>
      <c r="J21" s="795"/>
      <c r="K21" s="795"/>
      <c r="L21" s="795"/>
      <c r="M21" s="795"/>
      <c r="N21" s="783"/>
      <c r="O21" s="783"/>
      <c r="P21" s="811"/>
    </row>
    <row r="22" spans="1:16" s="276" customFormat="1" ht="12.75">
      <c r="A22" s="824"/>
      <c r="B22" s="765"/>
      <c r="C22" s="813"/>
      <c r="D22" s="813"/>
      <c r="E22" s="801" t="s">
        <v>286</v>
      </c>
      <c r="F22" s="728" t="s">
        <v>411</v>
      </c>
      <c r="G22" s="775"/>
      <c r="H22" s="777"/>
      <c r="I22" s="818"/>
      <c r="J22" s="795"/>
      <c r="K22" s="795"/>
      <c r="L22" s="795"/>
      <c r="M22" s="795"/>
      <c r="N22" s="783"/>
      <c r="O22" s="783"/>
      <c r="P22" s="811"/>
    </row>
    <row r="23" spans="1:16" s="276" customFormat="1" ht="12.75">
      <c r="A23" s="824"/>
      <c r="B23" s="765"/>
      <c r="C23" s="813"/>
      <c r="D23" s="813"/>
      <c r="E23" s="813"/>
      <c r="F23" s="801" t="s">
        <v>272</v>
      </c>
      <c r="G23" s="801" t="s">
        <v>273</v>
      </c>
      <c r="H23" s="801" t="s">
        <v>274</v>
      </c>
      <c r="I23" s="818"/>
      <c r="J23" s="795"/>
      <c r="K23" s="795"/>
      <c r="L23" s="795"/>
      <c r="M23" s="795"/>
      <c r="N23" s="783"/>
      <c r="O23" s="783"/>
      <c r="P23" s="811"/>
    </row>
    <row r="24" spans="1:16" ht="12.75">
      <c r="A24" s="824"/>
      <c r="B24" s="765"/>
      <c r="C24" s="813"/>
      <c r="D24" s="813"/>
      <c r="E24" s="813"/>
      <c r="F24" s="813"/>
      <c r="G24" s="813"/>
      <c r="H24" s="813"/>
      <c r="I24" s="818"/>
      <c r="J24" s="795"/>
      <c r="K24" s="795"/>
      <c r="L24" s="795"/>
      <c r="M24" s="795"/>
      <c r="N24" s="783"/>
      <c r="O24" s="783"/>
      <c r="P24" s="811"/>
    </row>
    <row r="25" spans="1:16" ht="13.5" thickBot="1">
      <c r="A25" s="825"/>
      <c r="B25" s="826"/>
      <c r="C25" s="814"/>
      <c r="D25" s="814"/>
      <c r="E25" s="814"/>
      <c r="F25" s="814"/>
      <c r="G25" s="814"/>
      <c r="H25" s="814"/>
      <c r="I25" s="819"/>
      <c r="J25" s="796"/>
      <c r="K25" s="796"/>
      <c r="L25" s="796"/>
      <c r="M25" s="796"/>
      <c r="N25" s="784"/>
      <c r="O25" s="784"/>
      <c r="P25" s="812"/>
    </row>
    <row r="26" spans="1:16" ht="16.5" thickBot="1">
      <c r="A26" s="820" t="s">
        <v>469</v>
      </c>
      <c r="B26" s="821"/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2"/>
    </row>
    <row r="27" spans="1:16" ht="90">
      <c r="A27" s="357" t="s">
        <v>363</v>
      </c>
      <c r="B27" s="358" t="s">
        <v>494</v>
      </c>
      <c r="C27" s="359">
        <v>3</v>
      </c>
      <c r="D27" s="360">
        <v>90</v>
      </c>
      <c r="E27" s="360">
        <v>40</v>
      </c>
      <c r="F27" s="361">
        <v>20</v>
      </c>
      <c r="G27" s="361"/>
      <c r="H27" s="361">
        <v>20</v>
      </c>
      <c r="I27" s="361">
        <v>50</v>
      </c>
      <c r="J27" s="362" t="s">
        <v>413</v>
      </c>
      <c r="K27" s="363" t="s">
        <v>495</v>
      </c>
      <c r="L27" s="364" t="s">
        <v>415</v>
      </c>
      <c r="M27" s="334" t="s">
        <v>416</v>
      </c>
      <c r="N27" s="365" t="s">
        <v>496</v>
      </c>
      <c r="O27" s="366" t="s">
        <v>497</v>
      </c>
      <c r="P27" s="367" t="s">
        <v>498</v>
      </c>
    </row>
    <row r="28" spans="1:16" ht="45">
      <c r="A28" s="368" t="s">
        <v>364</v>
      </c>
      <c r="B28" s="278" t="s">
        <v>499</v>
      </c>
      <c r="C28" s="369">
        <v>7</v>
      </c>
      <c r="D28" s="370">
        <v>210</v>
      </c>
      <c r="E28" s="370">
        <v>76</v>
      </c>
      <c r="F28" s="371">
        <v>46</v>
      </c>
      <c r="G28" s="371"/>
      <c r="H28" s="371">
        <v>30</v>
      </c>
      <c r="I28" s="371">
        <v>134</v>
      </c>
      <c r="J28" s="279" t="s">
        <v>413</v>
      </c>
      <c r="K28" s="345" t="s">
        <v>414</v>
      </c>
      <c r="L28" s="280" t="s">
        <v>415</v>
      </c>
      <c r="M28" s="281" t="s">
        <v>416</v>
      </c>
      <c r="N28" s="271"/>
      <c r="O28" s="278" t="s">
        <v>500</v>
      </c>
      <c r="P28" s="282" t="s">
        <v>423</v>
      </c>
    </row>
    <row r="29" spans="1:16" ht="60">
      <c r="A29" s="372" t="s">
        <v>365</v>
      </c>
      <c r="B29" s="278" t="s">
        <v>501</v>
      </c>
      <c r="C29" s="373">
        <v>8</v>
      </c>
      <c r="D29" s="223">
        <v>240</v>
      </c>
      <c r="E29" s="223">
        <v>90</v>
      </c>
      <c r="F29" s="374">
        <v>46</v>
      </c>
      <c r="G29" s="374"/>
      <c r="H29" s="374">
        <v>44</v>
      </c>
      <c r="I29" s="374">
        <v>150</v>
      </c>
      <c r="J29" s="284" t="s">
        <v>413</v>
      </c>
      <c r="K29" s="375" t="s">
        <v>495</v>
      </c>
      <c r="L29" s="285" t="s">
        <v>415</v>
      </c>
      <c r="M29" s="286" t="s">
        <v>416</v>
      </c>
      <c r="N29" s="271"/>
      <c r="O29" s="278" t="s">
        <v>502</v>
      </c>
      <c r="P29" s="282" t="s">
        <v>423</v>
      </c>
    </row>
    <row r="30" spans="1:16" ht="90">
      <c r="A30" s="372" t="s">
        <v>366</v>
      </c>
      <c r="B30" s="283" t="s">
        <v>503</v>
      </c>
      <c r="C30" s="373">
        <v>6</v>
      </c>
      <c r="D30" s="223">
        <v>180</v>
      </c>
      <c r="E30" s="223">
        <v>60</v>
      </c>
      <c r="F30" s="374">
        <v>30</v>
      </c>
      <c r="G30" s="374"/>
      <c r="H30" s="374">
        <v>30</v>
      </c>
      <c r="I30" s="374">
        <v>120</v>
      </c>
      <c r="J30" s="284" t="s">
        <v>413</v>
      </c>
      <c r="K30" s="375" t="s">
        <v>495</v>
      </c>
      <c r="L30" s="285" t="s">
        <v>415</v>
      </c>
      <c r="M30" s="286" t="s">
        <v>416</v>
      </c>
      <c r="N30" s="376" t="s">
        <v>504</v>
      </c>
      <c r="O30" s="346" t="s">
        <v>505</v>
      </c>
      <c r="P30" s="282" t="s">
        <v>498</v>
      </c>
    </row>
    <row r="31" spans="1:16" ht="45">
      <c r="A31" s="372" t="s">
        <v>367</v>
      </c>
      <c r="B31" s="283" t="s">
        <v>506</v>
      </c>
      <c r="C31" s="373">
        <v>5</v>
      </c>
      <c r="D31" s="223">
        <v>150</v>
      </c>
      <c r="E31" s="223">
        <v>50</v>
      </c>
      <c r="F31" s="374">
        <v>30</v>
      </c>
      <c r="G31" s="374"/>
      <c r="H31" s="374">
        <v>20</v>
      </c>
      <c r="I31" s="374">
        <v>100</v>
      </c>
      <c r="J31" s="284" t="s">
        <v>413</v>
      </c>
      <c r="K31" s="377" t="s">
        <v>414</v>
      </c>
      <c r="L31" s="285" t="s">
        <v>415</v>
      </c>
      <c r="M31" s="286" t="s">
        <v>416</v>
      </c>
      <c r="N31" s="293"/>
      <c r="O31" s="378" t="s">
        <v>507</v>
      </c>
      <c r="P31" s="287" t="s">
        <v>432</v>
      </c>
    </row>
    <row r="32" spans="1:16" ht="45">
      <c r="A32" s="368" t="s">
        <v>368</v>
      </c>
      <c r="B32" s="278" t="s">
        <v>430</v>
      </c>
      <c r="C32" s="369">
        <v>6</v>
      </c>
      <c r="D32" s="370">
        <v>180</v>
      </c>
      <c r="E32" s="370">
        <v>60</v>
      </c>
      <c r="F32" s="371">
        <v>30</v>
      </c>
      <c r="G32" s="371"/>
      <c r="H32" s="371">
        <v>30</v>
      </c>
      <c r="I32" s="371">
        <v>120</v>
      </c>
      <c r="J32" s="279" t="s">
        <v>413</v>
      </c>
      <c r="K32" s="345" t="s">
        <v>414</v>
      </c>
      <c r="L32" s="280" t="s">
        <v>415</v>
      </c>
      <c r="M32" s="281" t="s">
        <v>416</v>
      </c>
      <c r="N32" s="288"/>
      <c r="O32" s="379" t="s">
        <v>434</v>
      </c>
      <c r="P32" s="282" t="s">
        <v>431</v>
      </c>
    </row>
    <row r="33" spans="1:16" ht="60.75" thickBot="1">
      <c r="A33" s="380" t="s">
        <v>369</v>
      </c>
      <c r="B33" s="318" t="s">
        <v>508</v>
      </c>
      <c r="C33" s="381">
        <v>6</v>
      </c>
      <c r="D33" s="382">
        <v>180</v>
      </c>
      <c r="E33" s="382">
        <v>60</v>
      </c>
      <c r="F33" s="383">
        <v>30</v>
      </c>
      <c r="G33" s="383"/>
      <c r="H33" s="383">
        <v>30</v>
      </c>
      <c r="I33" s="383">
        <v>120</v>
      </c>
      <c r="J33" s="289" t="s">
        <v>413</v>
      </c>
      <c r="K33" s="384" t="s">
        <v>414</v>
      </c>
      <c r="L33" s="290" t="s">
        <v>415</v>
      </c>
      <c r="M33" s="291" t="s">
        <v>416</v>
      </c>
      <c r="N33" s="292" t="s">
        <v>484</v>
      </c>
      <c r="O33" s="385" t="s">
        <v>433</v>
      </c>
      <c r="P33" s="386" t="s">
        <v>423</v>
      </c>
    </row>
    <row r="34" spans="1:16" ht="12.75">
      <c r="A34" s="214"/>
      <c r="B34" s="272"/>
      <c r="C34" s="273"/>
      <c r="D34" s="215"/>
      <c r="E34" s="215"/>
      <c r="F34" s="216"/>
      <c r="G34" s="216"/>
      <c r="H34" s="216"/>
      <c r="I34" s="216"/>
      <c r="J34" s="217"/>
      <c r="K34" s="218"/>
      <c r="L34" s="274"/>
      <c r="M34" s="275"/>
      <c r="N34" s="219"/>
      <c r="O34" s="387"/>
      <c r="P34" s="220"/>
    </row>
    <row r="35" spans="1:16" ht="12.75">
      <c r="A35" s="214"/>
      <c r="B35" s="272"/>
      <c r="C35" s="273"/>
      <c r="D35" s="215"/>
      <c r="E35" s="215"/>
      <c r="F35" s="216"/>
      <c r="G35" s="216"/>
      <c r="H35" s="216"/>
      <c r="I35" s="216"/>
      <c r="J35" s="217"/>
      <c r="K35" s="218"/>
      <c r="L35" s="274"/>
      <c r="M35" s="275"/>
      <c r="N35" s="219"/>
      <c r="O35" s="387"/>
      <c r="P35" s="220"/>
    </row>
    <row r="36" spans="1:16" ht="12.75">
      <c r="A36" s="214"/>
      <c r="B36" s="272"/>
      <c r="C36" s="273"/>
      <c r="D36" s="215"/>
      <c r="E36" s="215"/>
      <c r="F36" s="216"/>
      <c r="G36" s="216"/>
      <c r="H36" s="216"/>
      <c r="I36" s="216"/>
      <c r="J36" s="217"/>
      <c r="K36" s="218"/>
      <c r="L36" s="274"/>
      <c r="M36" s="275"/>
      <c r="N36" s="219"/>
      <c r="O36" s="387"/>
      <c r="P36" s="220"/>
    </row>
    <row r="37" spans="1:16" ht="15">
      <c r="A37" s="400"/>
      <c r="B37" s="781" t="s">
        <v>472</v>
      </c>
      <c r="C37" s="781"/>
      <c r="D37" s="781"/>
      <c r="E37" s="781"/>
      <c r="F37" s="400"/>
      <c r="G37" s="400"/>
      <c r="H37" s="400"/>
      <c r="I37" s="400"/>
      <c r="J37" s="400"/>
      <c r="K37" s="400"/>
      <c r="L37" s="400"/>
      <c r="M37" s="400"/>
      <c r="N37" s="400"/>
      <c r="O37" s="781" t="s">
        <v>471</v>
      </c>
      <c r="P37" s="781"/>
    </row>
    <row r="38" spans="1:16" ht="15">
      <c r="A38" s="400"/>
      <c r="B38" s="401" t="s">
        <v>473</v>
      </c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232" t="s">
        <v>326</v>
      </c>
      <c r="P38" s="232"/>
    </row>
    <row r="39" spans="1:16" ht="15">
      <c r="A39" s="400"/>
      <c r="B39" s="401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232"/>
      <c r="P39" s="232"/>
    </row>
    <row r="40" spans="1:16" ht="15">
      <c r="A40" s="400"/>
      <c r="B40" s="781" t="s">
        <v>470</v>
      </c>
      <c r="C40" s="781"/>
      <c r="D40" s="781"/>
      <c r="E40" s="781"/>
      <c r="F40" s="781"/>
      <c r="G40" s="781"/>
      <c r="H40" s="781"/>
      <c r="I40" s="400"/>
      <c r="J40" s="400"/>
      <c r="K40" s="400"/>
      <c r="L40" s="400"/>
      <c r="M40" s="400"/>
      <c r="N40" s="400"/>
      <c r="O40" s="781" t="s">
        <v>325</v>
      </c>
      <c r="P40" s="781"/>
    </row>
  </sheetData>
  <sheetProtection/>
  <mergeCells count="45">
    <mergeCell ref="J20:J25"/>
    <mergeCell ref="G23:G25"/>
    <mergeCell ref="A26:P26"/>
    <mergeCell ref="A20:A25"/>
    <mergeCell ref="B20:B25"/>
    <mergeCell ref="C20:C25"/>
    <mergeCell ref="F23:F25"/>
    <mergeCell ref="E22:E25"/>
    <mergeCell ref="F22:H22"/>
    <mergeCell ref="O37:P37"/>
    <mergeCell ref="O20:O25"/>
    <mergeCell ref="P20:P25"/>
    <mergeCell ref="D21:D25"/>
    <mergeCell ref="L20:L25"/>
    <mergeCell ref="M20:M25"/>
    <mergeCell ref="D20:I20"/>
    <mergeCell ref="E21:H21"/>
    <mergeCell ref="I21:I25"/>
    <mergeCell ref="H23:H25"/>
    <mergeCell ref="G7:G9"/>
    <mergeCell ref="H7:H9"/>
    <mergeCell ref="A4:A9"/>
    <mergeCell ref="B4:B9"/>
    <mergeCell ref="C4:C9"/>
    <mergeCell ref="D4:I4"/>
    <mergeCell ref="C18:O18"/>
    <mergeCell ref="P4:P9"/>
    <mergeCell ref="D5:D9"/>
    <mergeCell ref="E5:H5"/>
    <mergeCell ref="I5:I9"/>
    <mergeCell ref="E6:E9"/>
    <mergeCell ref="A10:P10"/>
    <mergeCell ref="L4:L9"/>
    <mergeCell ref="J4:J9"/>
    <mergeCell ref="F7:F9"/>
    <mergeCell ref="B40:H40"/>
    <mergeCell ref="O40:P40"/>
    <mergeCell ref="N20:N25"/>
    <mergeCell ref="F6:H6"/>
    <mergeCell ref="M4:M9"/>
    <mergeCell ref="N4:N9"/>
    <mergeCell ref="O4:O9"/>
    <mergeCell ref="B37:E37"/>
    <mergeCell ref="K4:K9"/>
    <mergeCell ref="K20:K25"/>
  </mergeCells>
  <hyperlinks>
    <hyperlink ref="P28" r:id="rId1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O32" r:id="rId2" display="https://ab.uu.edu.ua/edu-discipline/platizhni_sistemi"/>
    <hyperlink ref="P33" r:id="rId3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  <hyperlink ref="O33" r:id="rId4" display="https://ab.uu.edu.ua/edu-discipline/analiz_investitsiinikh_proektiv"/>
    <hyperlink ref="O31" r:id="rId5" display="https://ab.uu.edu.ua/edu-discipline/vnutrishnogospodarskii_kontrol"/>
    <hyperlink ref="O30" r:id="rId6" display="https://ab.uu.edu.ua/edu-discipline/etika_biznesu "/>
    <hyperlink ref="O27" r:id="rId7" display="https://ab.uu.edu.ua/edu-discipline/zovnishnoekonomichna_diyalnist_pidpriemstva"/>
    <hyperlink ref="O11" r:id="rId8" display="https://ab.uu.edu.ua/edu-discipline/regionalna_ekonomika "/>
    <hyperlink ref="O13" r:id="rId9" display="https://ab.uu.edu.ua/edu-discipline/ekonomika_pratsi_ta_sotsialno_trudovi_vidnosini"/>
    <hyperlink ref="O14" r:id="rId10" display="https://ab.uu.edu.ua/edu-discipline/finansova_diyalnist_sub_ektiv_gospodaryuvannya"/>
    <hyperlink ref="P29" r:id="rId11" display="http://iem.uu.edu.ua/%d1%96%d0%bd%d1%84%d0%be%d1%80%d0%bc%d0%b0%d1%86%d1%96%d1%8f-%d0%bf%d1%80%d0%be-%d0%b7%d0%b0%d0%ba%d0%bb%d0%b0%d0%b4-2/%d0%b2%d0%b8%d0%ba%d0%bb%d0%b0%d0%b4%d0%b0%d1%87%d1%96/%d1%80%d1%83%d0%b4%d1%8e%d0%ba-%d0%bb%d1%8e%d0%b4%d0%bc%d0%b8%d0%bb%d0%b0-%d0%b2%d0%b0%d1%81%d0%b8%d0%bb%d1%96%d0%b2%d0%bd%d0%b0/"/>
  </hyperlinks>
  <printOptions/>
  <pageMargins left="0.7" right="0.7" top="0.75" bottom="0.75" header="0.3" footer="0.3"/>
  <pageSetup fitToHeight="0" fitToWidth="1" horizontalDpi="600" verticalDpi="600" orientation="landscape" paperSize="9" scale="70" r:id="rId12"/>
  <rowBreaks count="1" manualBreakCount="1">
    <brk id="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831" t="s">
        <v>233</v>
      </c>
      <c r="D2" s="832"/>
      <c r="E2" s="832"/>
      <c r="F2" s="832"/>
      <c r="G2" s="833"/>
      <c r="H2" s="831" t="s">
        <v>0</v>
      </c>
      <c r="I2" s="832"/>
      <c r="J2" s="832"/>
      <c r="K2" s="832"/>
      <c r="L2" s="832"/>
      <c r="M2" s="832"/>
      <c r="N2" s="833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834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835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835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828" t="s">
        <v>249</v>
      </c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30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836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Безуглова</dc:creator>
  <cp:keywords/>
  <dc:description/>
  <cp:lastModifiedBy>Home</cp:lastModifiedBy>
  <cp:lastPrinted>2022-08-15T08:46:46Z</cp:lastPrinted>
  <dcterms:created xsi:type="dcterms:W3CDTF">1999-02-26T10:19:35Z</dcterms:created>
  <dcterms:modified xsi:type="dcterms:W3CDTF">2024-01-16T10:41:42Z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